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b798eaa9ed2b8/Documents/PONY CLUB/AREA REPRESENTATIVE/AREA DRESSAGE/2021/"/>
    </mc:Choice>
  </mc:AlternateContent>
  <xr:revisionPtr revIDLastSave="0" documentId="8_{61B0D0AA-0C2C-4694-9035-C03B6555FF20}" xr6:coauthVersionLast="47" xr6:coauthVersionMax="47" xr10:uidLastSave="{00000000-0000-0000-0000-000000000000}"/>
  <bookViews>
    <workbookView xWindow="-103" yWindow="-103" windowWidth="33120" windowHeight="18120" tabRatio="911" firstSheet="12" activeTab="12" xr2:uid="{00000000-000D-0000-FFFF-FFFF00000000}"/>
  </bookViews>
  <sheets>
    <sheet name="Open Entries" sheetId="1" r:id="rId1"/>
    <sheet name="Intermediate Warm up entries" sheetId="2" state="hidden" r:id="rId2"/>
    <sheet name="Int Entries" sheetId="3" state="hidden" r:id="rId3"/>
    <sheet name="Novice Warm up entries" sheetId="4" state="hidden" r:id="rId4"/>
    <sheet name="Novice Entries" sheetId="5" r:id="rId5"/>
    <sheet name="Grassroots Warm up entries" sheetId="6" state="hidden" r:id="rId6"/>
    <sheet name="Grassroots Entries" sheetId="7" state="hidden" r:id="rId7"/>
    <sheet name="Open Individual Results" sheetId="8" r:id="rId8"/>
    <sheet name="Open Teams" sheetId="9" r:id="rId9"/>
    <sheet name="Intermediate Individual Results" sheetId="10" r:id="rId10"/>
    <sheet name="Intermediate Teams" sheetId="11" r:id="rId11"/>
    <sheet name="Novice Individual Results" sheetId="12" r:id="rId12"/>
    <sheet name="Novice Teams" sheetId="13" r:id="rId13"/>
    <sheet name="Grassroots Individual Results" sheetId="14" r:id="rId14"/>
    <sheet name="Grassroots Teams" sheetId="15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15" l="1"/>
  <c r="H107" i="15"/>
  <c r="G107" i="15"/>
  <c r="E107" i="15"/>
  <c r="D107" i="15"/>
  <c r="C107" i="15"/>
  <c r="B107" i="15"/>
  <c r="H106" i="15"/>
  <c r="G106" i="15"/>
  <c r="E106" i="15"/>
  <c r="D106" i="15"/>
  <c r="C106" i="15"/>
  <c r="B106" i="15"/>
  <c r="H105" i="15"/>
  <c r="G105" i="15"/>
  <c r="E105" i="15"/>
  <c r="D105" i="15"/>
  <c r="C105" i="15"/>
  <c r="B105" i="15"/>
  <c r="H104" i="15"/>
  <c r="G104" i="15"/>
  <c r="E104" i="15"/>
  <c r="D104" i="15"/>
  <c r="C104" i="15"/>
  <c r="B104" i="15"/>
  <c r="H100" i="15"/>
  <c r="G100" i="15"/>
  <c r="E100" i="15"/>
  <c r="D100" i="15"/>
  <c r="C100" i="15"/>
  <c r="B100" i="15"/>
  <c r="H99" i="15"/>
  <c r="G99" i="15"/>
  <c r="E99" i="15"/>
  <c r="D99" i="15"/>
  <c r="C99" i="15"/>
  <c r="B99" i="15"/>
  <c r="H98" i="15"/>
  <c r="G98" i="15"/>
  <c r="E98" i="15"/>
  <c r="D98" i="15"/>
  <c r="C98" i="15"/>
  <c r="B98" i="15"/>
  <c r="H97" i="15"/>
  <c r="G97" i="15"/>
  <c r="E97" i="15"/>
  <c r="D97" i="15"/>
  <c r="C97" i="15"/>
  <c r="B97" i="15"/>
  <c r="H93" i="15"/>
  <c r="G93" i="15"/>
  <c r="E93" i="15"/>
  <c r="D93" i="15"/>
  <c r="C93" i="15"/>
  <c r="B93" i="15"/>
  <c r="H92" i="15"/>
  <c r="G92" i="15"/>
  <c r="E92" i="15"/>
  <c r="D92" i="15"/>
  <c r="C92" i="15"/>
  <c r="B92" i="15"/>
  <c r="H91" i="15"/>
  <c r="G91" i="15"/>
  <c r="E91" i="15"/>
  <c r="D91" i="15"/>
  <c r="C91" i="15"/>
  <c r="B91" i="15"/>
  <c r="H90" i="15"/>
  <c r="G90" i="15"/>
  <c r="E90" i="15"/>
  <c r="D90" i="15"/>
  <c r="C90" i="15"/>
  <c r="B90" i="15"/>
  <c r="H86" i="15"/>
  <c r="G86" i="15"/>
  <c r="E86" i="15"/>
  <c r="D86" i="15"/>
  <c r="C86" i="15"/>
  <c r="B86" i="15"/>
  <c r="H85" i="15"/>
  <c r="G85" i="15"/>
  <c r="E85" i="15"/>
  <c r="D85" i="15"/>
  <c r="C85" i="15"/>
  <c r="B85" i="15"/>
  <c r="H84" i="15"/>
  <c r="G84" i="15"/>
  <c r="E84" i="15"/>
  <c r="D84" i="15"/>
  <c r="C84" i="15"/>
  <c r="B84" i="15"/>
  <c r="H83" i="15"/>
  <c r="G83" i="15"/>
  <c r="E83" i="15"/>
  <c r="D83" i="15"/>
  <c r="C83" i="15"/>
  <c r="B83" i="15"/>
  <c r="H79" i="15"/>
  <c r="G79" i="15"/>
  <c r="E79" i="15"/>
  <c r="D79" i="15"/>
  <c r="C79" i="15"/>
  <c r="B79" i="15"/>
  <c r="H78" i="15"/>
  <c r="G78" i="15"/>
  <c r="E78" i="15"/>
  <c r="D78" i="15"/>
  <c r="C78" i="15"/>
  <c r="B78" i="15"/>
  <c r="H77" i="15"/>
  <c r="G77" i="15"/>
  <c r="E77" i="15"/>
  <c r="D77" i="15"/>
  <c r="C77" i="15"/>
  <c r="B77" i="15"/>
  <c r="H76" i="15"/>
  <c r="G76" i="15"/>
  <c r="E76" i="15"/>
  <c r="D76" i="15"/>
  <c r="C76" i="15"/>
  <c r="B76" i="15"/>
  <c r="H72" i="15"/>
  <c r="G72" i="15"/>
  <c r="E72" i="15"/>
  <c r="D72" i="15"/>
  <c r="C72" i="15"/>
  <c r="B72" i="15"/>
  <c r="H71" i="15"/>
  <c r="G71" i="15"/>
  <c r="E71" i="15"/>
  <c r="D71" i="15"/>
  <c r="C71" i="15"/>
  <c r="B71" i="15"/>
  <c r="H69" i="15"/>
  <c r="G69" i="15"/>
  <c r="E69" i="15"/>
  <c r="D69" i="15"/>
  <c r="C69" i="15"/>
  <c r="B69" i="15"/>
  <c r="H65" i="15"/>
  <c r="G65" i="15"/>
  <c r="E65" i="15"/>
  <c r="D65" i="15"/>
  <c r="C65" i="15"/>
  <c r="B65" i="15"/>
  <c r="H64" i="15"/>
  <c r="G64" i="15"/>
  <c r="E64" i="15"/>
  <c r="D64" i="15"/>
  <c r="C64" i="15"/>
  <c r="B64" i="15"/>
  <c r="H63" i="15"/>
  <c r="E63" i="15"/>
  <c r="D63" i="15"/>
  <c r="C63" i="15"/>
  <c r="B63" i="15"/>
  <c r="H62" i="15"/>
  <c r="G62" i="15"/>
  <c r="E62" i="15"/>
  <c r="D62" i="15"/>
  <c r="C62" i="15"/>
  <c r="B62" i="15"/>
  <c r="H57" i="15"/>
  <c r="G57" i="15"/>
  <c r="E57" i="15"/>
  <c r="D57" i="15"/>
  <c r="C57" i="15"/>
  <c r="B57" i="15"/>
  <c r="H56" i="15"/>
  <c r="G56" i="15"/>
  <c r="E56" i="15"/>
  <c r="D56" i="15"/>
  <c r="C56" i="15"/>
  <c r="B56" i="15"/>
  <c r="H55" i="15"/>
  <c r="G55" i="15"/>
  <c r="E55" i="15"/>
  <c r="D55" i="15"/>
  <c r="C55" i="15"/>
  <c r="B55" i="15"/>
  <c r="H51" i="15"/>
  <c r="H50" i="15"/>
  <c r="G50" i="15"/>
  <c r="E50" i="15"/>
  <c r="D50" i="15"/>
  <c r="C50" i="15"/>
  <c r="B50" i="15"/>
  <c r="H49" i="15"/>
  <c r="G49" i="15"/>
  <c r="E49" i="15"/>
  <c r="D49" i="15"/>
  <c r="C49" i="15"/>
  <c r="B49" i="15"/>
  <c r="H48" i="15"/>
  <c r="G48" i="15"/>
  <c r="E48" i="15"/>
  <c r="D48" i="15"/>
  <c r="C48" i="15"/>
  <c r="B48" i="15"/>
  <c r="H43" i="15"/>
  <c r="G43" i="15"/>
  <c r="E43" i="15"/>
  <c r="D43" i="15"/>
  <c r="C43" i="15"/>
  <c r="B43" i="15"/>
  <c r="H42" i="15"/>
  <c r="G42" i="15"/>
  <c r="E42" i="15"/>
  <c r="D42" i="15"/>
  <c r="C42" i="15"/>
  <c r="B42" i="15"/>
  <c r="H41" i="15"/>
  <c r="G41" i="15"/>
  <c r="E41" i="15"/>
  <c r="D41" i="15"/>
  <c r="C41" i="15"/>
  <c r="B41" i="15"/>
  <c r="H36" i="15"/>
  <c r="G36" i="15"/>
  <c r="E36" i="15"/>
  <c r="D36" i="15"/>
  <c r="C36" i="15"/>
  <c r="B36" i="15"/>
  <c r="H35" i="15"/>
  <c r="G35" i="15"/>
  <c r="E35" i="15"/>
  <c r="D35" i="15"/>
  <c r="C35" i="15"/>
  <c r="B35" i="15"/>
  <c r="H34" i="15"/>
  <c r="G34" i="15"/>
  <c r="E34" i="15"/>
  <c r="D34" i="15"/>
  <c r="C34" i="15"/>
  <c r="B34" i="15"/>
  <c r="H30" i="15"/>
  <c r="G30" i="15"/>
  <c r="E30" i="15"/>
  <c r="D30" i="15"/>
  <c r="C30" i="15"/>
  <c r="B30" i="15"/>
  <c r="H29" i="15"/>
  <c r="G29" i="15"/>
  <c r="E29" i="15"/>
  <c r="D29" i="15"/>
  <c r="C29" i="15"/>
  <c r="B29" i="15"/>
  <c r="H28" i="15"/>
  <c r="G28" i="15"/>
  <c r="E28" i="15"/>
  <c r="D28" i="15"/>
  <c r="C28" i="15"/>
  <c r="B28" i="15"/>
  <c r="H27" i="15"/>
  <c r="G27" i="15"/>
  <c r="E27" i="15"/>
  <c r="D27" i="15"/>
  <c r="C27" i="15"/>
  <c r="B27" i="15"/>
  <c r="H23" i="15"/>
  <c r="G23" i="15"/>
  <c r="E23" i="15"/>
  <c r="D23" i="15"/>
  <c r="C23" i="15"/>
  <c r="B23" i="15"/>
  <c r="H22" i="15"/>
  <c r="G22" i="15"/>
  <c r="E22" i="15"/>
  <c r="D22" i="15"/>
  <c r="C22" i="15"/>
  <c r="B22" i="15"/>
  <c r="H21" i="15"/>
  <c r="G21" i="15"/>
  <c r="E21" i="15"/>
  <c r="D21" i="15"/>
  <c r="C21" i="15"/>
  <c r="B21" i="15"/>
  <c r="H20" i="15"/>
  <c r="G20" i="15"/>
  <c r="E20" i="15"/>
  <c r="D20" i="15"/>
  <c r="C20" i="15"/>
  <c r="B20" i="15"/>
  <c r="H16" i="15"/>
  <c r="G16" i="15"/>
  <c r="E16" i="15"/>
  <c r="D16" i="15"/>
  <c r="C16" i="15"/>
  <c r="B16" i="15"/>
  <c r="H15" i="15"/>
  <c r="G15" i="15"/>
  <c r="E15" i="15"/>
  <c r="D15" i="15"/>
  <c r="C15" i="15"/>
  <c r="B15" i="15"/>
  <c r="H14" i="15"/>
  <c r="G14" i="15"/>
  <c r="E14" i="15"/>
  <c r="D14" i="15"/>
  <c r="C14" i="15"/>
  <c r="B14" i="15"/>
  <c r="H13" i="15"/>
  <c r="G13" i="15"/>
  <c r="E13" i="15"/>
  <c r="D13" i="15"/>
  <c r="C13" i="15"/>
  <c r="B13" i="15"/>
  <c r="H9" i="15"/>
  <c r="G9" i="15"/>
  <c r="E9" i="15"/>
  <c r="D9" i="15"/>
  <c r="C9" i="15"/>
  <c r="B9" i="15"/>
  <c r="H8" i="15"/>
  <c r="G8" i="15"/>
  <c r="E8" i="15"/>
  <c r="D8" i="15"/>
  <c r="C8" i="15"/>
  <c r="B8" i="15"/>
  <c r="H7" i="15"/>
  <c r="G7" i="15"/>
  <c r="E7" i="15"/>
  <c r="D7" i="15"/>
  <c r="C7" i="15"/>
  <c r="B7" i="15"/>
  <c r="H6" i="15"/>
  <c r="G6" i="15"/>
  <c r="E6" i="15"/>
  <c r="D6" i="15"/>
  <c r="C6" i="15"/>
  <c r="B6" i="15"/>
  <c r="M89" i="14"/>
  <c r="L89" i="14"/>
  <c r="J88" i="14"/>
  <c r="L88" i="14" s="1"/>
  <c r="H88" i="14"/>
  <c r="G88" i="14"/>
  <c r="E88" i="14"/>
  <c r="D88" i="14"/>
  <c r="C88" i="14"/>
  <c r="B88" i="14"/>
  <c r="H87" i="14"/>
  <c r="G87" i="14"/>
  <c r="E87" i="14"/>
  <c r="J87" i="14" s="1"/>
  <c r="L87" i="14" s="1"/>
  <c r="D87" i="14"/>
  <c r="C87" i="14"/>
  <c r="B87" i="14"/>
  <c r="H86" i="14"/>
  <c r="G86" i="14"/>
  <c r="E86" i="14"/>
  <c r="D86" i="14"/>
  <c r="C86" i="14"/>
  <c r="B86" i="14"/>
  <c r="L85" i="14"/>
  <c r="H85" i="14"/>
  <c r="J85" i="14" s="1"/>
  <c r="G85" i="14"/>
  <c r="E85" i="14"/>
  <c r="D85" i="14"/>
  <c r="C85" i="14"/>
  <c r="B85" i="14"/>
  <c r="H84" i="14"/>
  <c r="G84" i="14"/>
  <c r="E84" i="14"/>
  <c r="D84" i="14"/>
  <c r="C84" i="14"/>
  <c r="B84" i="14"/>
  <c r="H83" i="14"/>
  <c r="G83" i="14"/>
  <c r="E83" i="14"/>
  <c r="D83" i="14"/>
  <c r="C83" i="14"/>
  <c r="B83" i="14"/>
  <c r="J82" i="14"/>
  <c r="L82" i="14" s="1"/>
  <c r="H82" i="14"/>
  <c r="G82" i="14"/>
  <c r="E82" i="14"/>
  <c r="D82" i="14"/>
  <c r="C82" i="14"/>
  <c r="B82" i="14"/>
  <c r="M81" i="14"/>
  <c r="L81" i="14"/>
  <c r="H81" i="14"/>
  <c r="G81" i="14"/>
  <c r="E81" i="14"/>
  <c r="J81" i="14" s="1"/>
  <c r="D81" i="14"/>
  <c r="C81" i="14"/>
  <c r="B81" i="14"/>
  <c r="O80" i="14"/>
  <c r="M80" i="14"/>
  <c r="I51" i="15" s="1"/>
  <c r="L80" i="14"/>
  <c r="J80" i="14"/>
  <c r="H80" i="14"/>
  <c r="G80" i="14"/>
  <c r="E80" i="14"/>
  <c r="D80" i="14"/>
  <c r="C80" i="14"/>
  <c r="B80" i="14"/>
  <c r="M79" i="14"/>
  <c r="L79" i="14"/>
  <c r="J79" i="14"/>
  <c r="H79" i="14"/>
  <c r="G79" i="14"/>
  <c r="E79" i="14"/>
  <c r="D79" i="14"/>
  <c r="C79" i="14"/>
  <c r="B79" i="14"/>
  <c r="H78" i="14"/>
  <c r="G78" i="14"/>
  <c r="E78" i="14"/>
  <c r="D78" i="14"/>
  <c r="C78" i="14"/>
  <c r="B78" i="14"/>
  <c r="L77" i="14"/>
  <c r="H77" i="14"/>
  <c r="J77" i="14" s="1"/>
  <c r="G77" i="14"/>
  <c r="E77" i="14"/>
  <c r="D77" i="14"/>
  <c r="C77" i="14"/>
  <c r="B77" i="14"/>
  <c r="H76" i="14"/>
  <c r="G76" i="14"/>
  <c r="E76" i="14"/>
  <c r="D76" i="14"/>
  <c r="C76" i="14"/>
  <c r="B76" i="14"/>
  <c r="H75" i="14"/>
  <c r="G75" i="14"/>
  <c r="E75" i="14"/>
  <c r="J75" i="14" s="1"/>
  <c r="D75" i="14"/>
  <c r="C75" i="14"/>
  <c r="B75" i="14"/>
  <c r="J74" i="14"/>
  <c r="L74" i="14" s="1"/>
  <c r="H74" i="14"/>
  <c r="G74" i="14"/>
  <c r="E74" i="14"/>
  <c r="D74" i="14"/>
  <c r="C74" i="14"/>
  <c r="B74" i="14"/>
  <c r="H73" i="14"/>
  <c r="G73" i="14"/>
  <c r="E73" i="14"/>
  <c r="J73" i="14" s="1"/>
  <c r="D73" i="14"/>
  <c r="C73" i="14"/>
  <c r="B73" i="14"/>
  <c r="O66" i="14"/>
  <c r="J66" i="14"/>
  <c r="L66" i="14" s="1"/>
  <c r="H66" i="14"/>
  <c r="G66" i="14"/>
  <c r="E66" i="14"/>
  <c r="D66" i="14"/>
  <c r="C66" i="14"/>
  <c r="B66" i="14"/>
  <c r="L65" i="14"/>
  <c r="J65" i="14"/>
  <c r="H65" i="14"/>
  <c r="G65" i="14"/>
  <c r="E65" i="14"/>
  <c r="D65" i="14"/>
  <c r="C65" i="14"/>
  <c r="B65" i="14"/>
  <c r="H64" i="14"/>
  <c r="G64" i="14"/>
  <c r="E64" i="14"/>
  <c r="D64" i="14"/>
  <c r="C64" i="14"/>
  <c r="B64" i="14"/>
  <c r="H63" i="14"/>
  <c r="J63" i="14" s="1"/>
  <c r="G63" i="14"/>
  <c r="E63" i="14"/>
  <c r="D63" i="14"/>
  <c r="C63" i="14"/>
  <c r="B63" i="14"/>
  <c r="H62" i="14"/>
  <c r="G62" i="14"/>
  <c r="E62" i="14"/>
  <c r="D62" i="14"/>
  <c r="C62" i="14"/>
  <c r="B62" i="14"/>
  <c r="H61" i="14"/>
  <c r="G61" i="14"/>
  <c r="E61" i="14"/>
  <c r="J61" i="14" s="1"/>
  <c r="L61" i="14" s="1"/>
  <c r="D61" i="14"/>
  <c r="C61" i="14"/>
  <c r="B61" i="14"/>
  <c r="J60" i="14"/>
  <c r="L60" i="14" s="1"/>
  <c r="H60" i="14"/>
  <c r="G60" i="14"/>
  <c r="E60" i="14"/>
  <c r="D60" i="14"/>
  <c r="C60" i="14"/>
  <c r="B60" i="14"/>
  <c r="H59" i="14"/>
  <c r="G59" i="14"/>
  <c r="E59" i="14"/>
  <c r="J59" i="14" s="1"/>
  <c r="D59" i="14"/>
  <c r="C59" i="14"/>
  <c r="B59" i="14"/>
  <c r="M58" i="14"/>
  <c r="L58" i="14"/>
  <c r="H58" i="14"/>
  <c r="G58" i="14"/>
  <c r="J58" i="14" s="1"/>
  <c r="E58" i="14"/>
  <c r="D58" i="14"/>
  <c r="C58" i="14"/>
  <c r="B58" i="14"/>
  <c r="L57" i="14"/>
  <c r="J57" i="14"/>
  <c r="H57" i="14"/>
  <c r="G57" i="14"/>
  <c r="E57" i="14"/>
  <c r="D57" i="14"/>
  <c r="C57" i="14"/>
  <c r="B57" i="14"/>
  <c r="H56" i="14"/>
  <c r="G56" i="14"/>
  <c r="E56" i="14"/>
  <c r="D56" i="14"/>
  <c r="C56" i="14"/>
  <c r="B56" i="14"/>
  <c r="H55" i="14"/>
  <c r="J55" i="14" s="1"/>
  <c r="G55" i="14"/>
  <c r="E55" i="14"/>
  <c r="D55" i="14"/>
  <c r="C55" i="14"/>
  <c r="B55" i="14"/>
  <c r="H54" i="14"/>
  <c r="G54" i="14"/>
  <c r="E54" i="14"/>
  <c r="D54" i="14"/>
  <c r="C54" i="14"/>
  <c r="B54" i="14"/>
  <c r="H53" i="14"/>
  <c r="G53" i="14"/>
  <c r="E53" i="14"/>
  <c r="J53" i="14" s="1"/>
  <c r="L53" i="14" s="1"/>
  <c r="D53" i="14"/>
  <c r="C53" i="14"/>
  <c r="B53" i="14"/>
  <c r="J52" i="14"/>
  <c r="L52" i="14" s="1"/>
  <c r="H52" i="14"/>
  <c r="G52" i="14"/>
  <c r="E52" i="14"/>
  <c r="D52" i="14"/>
  <c r="C52" i="14"/>
  <c r="B52" i="14"/>
  <c r="H51" i="14"/>
  <c r="G51" i="14"/>
  <c r="E51" i="14"/>
  <c r="J51" i="14" s="1"/>
  <c r="L51" i="14" s="1"/>
  <c r="D51" i="14"/>
  <c r="C51" i="14"/>
  <c r="B51" i="14"/>
  <c r="M45" i="14"/>
  <c r="L45" i="14"/>
  <c r="H45" i="14"/>
  <c r="G45" i="14"/>
  <c r="J45" i="14" s="1"/>
  <c r="E45" i="14"/>
  <c r="D45" i="14"/>
  <c r="C45" i="14"/>
  <c r="B45" i="14"/>
  <c r="L44" i="14"/>
  <c r="J44" i="14"/>
  <c r="H44" i="14"/>
  <c r="G44" i="14"/>
  <c r="E44" i="14"/>
  <c r="D44" i="14"/>
  <c r="C44" i="14"/>
  <c r="B44" i="14"/>
  <c r="H43" i="14"/>
  <c r="G43" i="14"/>
  <c r="E43" i="14"/>
  <c r="D43" i="14"/>
  <c r="C43" i="14"/>
  <c r="B43" i="14"/>
  <c r="L42" i="14"/>
  <c r="H42" i="14"/>
  <c r="J42" i="14" s="1"/>
  <c r="G42" i="14"/>
  <c r="E42" i="14"/>
  <c r="D42" i="14"/>
  <c r="C42" i="14"/>
  <c r="B42" i="14"/>
  <c r="H41" i="14"/>
  <c r="G41" i="14"/>
  <c r="E41" i="14"/>
  <c r="D41" i="14"/>
  <c r="C41" i="14"/>
  <c r="B41" i="14"/>
  <c r="H40" i="14"/>
  <c r="G40" i="14"/>
  <c r="E40" i="14"/>
  <c r="D40" i="14"/>
  <c r="C40" i="14"/>
  <c r="B40" i="14"/>
  <c r="J39" i="14"/>
  <c r="L39" i="14" s="1"/>
  <c r="H39" i="14"/>
  <c r="G39" i="14"/>
  <c r="E39" i="14"/>
  <c r="O39" i="14" s="1"/>
  <c r="D39" i="14"/>
  <c r="C39" i="14"/>
  <c r="B39" i="14"/>
  <c r="O38" i="14"/>
  <c r="H38" i="14"/>
  <c r="G38" i="14"/>
  <c r="E38" i="14"/>
  <c r="J38" i="14" s="1"/>
  <c r="L38" i="14" s="1"/>
  <c r="D38" i="14"/>
  <c r="C38" i="14"/>
  <c r="B38" i="14"/>
  <c r="H37" i="14"/>
  <c r="G37" i="14"/>
  <c r="E37" i="14"/>
  <c r="D37" i="14"/>
  <c r="C37" i="14"/>
  <c r="B37" i="14"/>
  <c r="L36" i="14"/>
  <c r="J36" i="14"/>
  <c r="H36" i="14"/>
  <c r="G36" i="14"/>
  <c r="E36" i="14"/>
  <c r="D36" i="14"/>
  <c r="C36" i="14"/>
  <c r="B36" i="14"/>
  <c r="H35" i="14"/>
  <c r="G35" i="14"/>
  <c r="E35" i="14"/>
  <c r="D35" i="14"/>
  <c r="C35" i="14"/>
  <c r="B35" i="14"/>
  <c r="O34" i="14"/>
  <c r="J34" i="14"/>
  <c r="L34" i="14" s="1"/>
  <c r="H34" i="14"/>
  <c r="G34" i="14"/>
  <c r="E34" i="14"/>
  <c r="D34" i="14"/>
  <c r="C34" i="14"/>
  <c r="B34" i="14"/>
  <c r="H33" i="14"/>
  <c r="G33" i="14"/>
  <c r="E33" i="14"/>
  <c r="J33" i="14" s="1"/>
  <c r="L33" i="14" s="1"/>
  <c r="D33" i="14"/>
  <c r="C33" i="14"/>
  <c r="B33" i="14"/>
  <c r="H32" i="14"/>
  <c r="G32" i="14"/>
  <c r="E32" i="14"/>
  <c r="D32" i="14"/>
  <c r="C32" i="14"/>
  <c r="B32" i="14"/>
  <c r="L31" i="14"/>
  <c r="J31" i="14"/>
  <c r="H31" i="14"/>
  <c r="G31" i="14"/>
  <c r="E31" i="14"/>
  <c r="D31" i="14"/>
  <c r="C31" i="14"/>
  <c r="B31" i="14"/>
  <c r="H30" i="14"/>
  <c r="G30" i="14"/>
  <c r="E30" i="14"/>
  <c r="J30" i="14" s="1"/>
  <c r="L30" i="14" s="1"/>
  <c r="D30" i="14"/>
  <c r="C30" i="14"/>
  <c r="B30" i="14"/>
  <c r="H24" i="14"/>
  <c r="J24" i="14" s="1"/>
  <c r="G24" i="14"/>
  <c r="E24" i="14"/>
  <c r="D24" i="14"/>
  <c r="C24" i="14"/>
  <c r="B24" i="14"/>
  <c r="L23" i="14"/>
  <c r="J23" i="14"/>
  <c r="H23" i="14"/>
  <c r="G23" i="14"/>
  <c r="E23" i="14"/>
  <c r="D23" i="14"/>
  <c r="C23" i="14"/>
  <c r="B23" i="14"/>
  <c r="H22" i="14"/>
  <c r="G22" i="14"/>
  <c r="E22" i="14"/>
  <c r="D22" i="14"/>
  <c r="C22" i="14"/>
  <c r="B22" i="14"/>
  <c r="L21" i="14"/>
  <c r="J21" i="14"/>
  <c r="H21" i="14"/>
  <c r="G21" i="14"/>
  <c r="E21" i="14"/>
  <c r="D21" i="14"/>
  <c r="C21" i="14"/>
  <c r="B21" i="14"/>
  <c r="H20" i="14"/>
  <c r="G20" i="14"/>
  <c r="E20" i="14"/>
  <c r="J20" i="14" s="1"/>
  <c r="L20" i="14" s="1"/>
  <c r="D20" i="14"/>
  <c r="C20" i="14"/>
  <c r="B20" i="14"/>
  <c r="H19" i="14"/>
  <c r="G19" i="14"/>
  <c r="E19" i="14"/>
  <c r="D19" i="14"/>
  <c r="C19" i="14"/>
  <c r="B19" i="14"/>
  <c r="L18" i="14"/>
  <c r="J18" i="14"/>
  <c r="H18" i="14"/>
  <c r="G18" i="14"/>
  <c r="E18" i="14"/>
  <c r="D18" i="14"/>
  <c r="C18" i="14"/>
  <c r="B18" i="14"/>
  <c r="H17" i="14"/>
  <c r="G17" i="14"/>
  <c r="E17" i="14"/>
  <c r="J17" i="14" s="1"/>
  <c r="L17" i="14" s="1"/>
  <c r="D17" i="14"/>
  <c r="C17" i="14"/>
  <c r="B17" i="14"/>
  <c r="H16" i="14"/>
  <c r="J16" i="14" s="1"/>
  <c r="G16" i="14"/>
  <c r="E16" i="14"/>
  <c r="D16" i="14"/>
  <c r="C16" i="14"/>
  <c r="B16" i="14"/>
  <c r="L15" i="14"/>
  <c r="J15" i="14"/>
  <c r="H15" i="14"/>
  <c r="G15" i="14"/>
  <c r="E15" i="14"/>
  <c r="D15" i="14"/>
  <c r="C15" i="14"/>
  <c r="B15" i="14"/>
  <c r="H14" i="14"/>
  <c r="G14" i="14"/>
  <c r="E14" i="14"/>
  <c r="D14" i="14"/>
  <c r="C14" i="14"/>
  <c r="B14" i="14"/>
  <c r="L13" i="14"/>
  <c r="J13" i="14"/>
  <c r="H13" i="14"/>
  <c r="G13" i="14"/>
  <c r="E13" i="14"/>
  <c r="D13" i="14"/>
  <c r="C13" i="14"/>
  <c r="B13" i="14"/>
  <c r="H12" i="14"/>
  <c r="G12" i="14"/>
  <c r="E12" i="14"/>
  <c r="J12" i="14" s="1"/>
  <c r="L12" i="14" s="1"/>
  <c r="D12" i="14"/>
  <c r="C12" i="14"/>
  <c r="B12" i="14"/>
  <c r="H11" i="14"/>
  <c r="G11" i="14"/>
  <c r="E11" i="14"/>
  <c r="D11" i="14"/>
  <c r="C11" i="14"/>
  <c r="B11" i="14"/>
  <c r="J10" i="14"/>
  <c r="H10" i="14"/>
  <c r="G10" i="14"/>
  <c r="E10" i="14"/>
  <c r="D10" i="14"/>
  <c r="C10" i="14"/>
  <c r="B10" i="14"/>
  <c r="H58" i="13"/>
  <c r="G58" i="13"/>
  <c r="E58" i="13"/>
  <c r="D58" i="13"/>
  <c r="C58" i="13"/>
  <c r="B58" i="13"/>
  <c r="H57" i="13"/>
  <c r="G57" i="13"/>
  <c r="E57" i="13"/>
  <c r="D57" i="13"/>
  <c r="C57" i="13"/>
  <c r="B57" i="13"/>
  <c r="H56" i="13"/>
  <c r="G56" i="13"/>
  <c r="E56" i="13"/>
  <c r="D56" i="13"/>
  <c r="C56" i="13"/>
  <c r="B56" i="13"/>
  <c r="H55" i="13"/>
  <c r="G55" i="13"/>
  <c r="E55" i="13"/>
  <c r="D55" i="13"/>
  <c r="C55" i="13"/>
  <c r="B55" i="13"/>
  <c r="H51" i="13"/>
  <c r="G51" i="13"/>
  <c r="E51" i="13"/>
  <c r="D51" i="13"/>
  <c r="C51" i="13"/>
  <c r="B51" i="13"/>
  <c r="H50" i="13"/>
  <c r="G50" i="13"/>
  <c r="E50" i="13"/>
  <c r="D50" i="13"/>
  <c r="C50" i="13"/>
  <c r="B50" i="13"/>
  <c r="H49" i="13"/>
  <c r="G49" i="13"/>
  <c r="E49" i="13"/>
  <c r="D49" i="13"/>
  <c r="C49" i="13"/>
  <c r="B49" i="13"/>
  <c r="H48" i="13"/>
  <c r="G48" i="13"/>
  <c r="E48" i="13"/>
  <c r="D48" i="13"/>
  <c r="C48" i="13"/>
  <c r="B48" i="13"/>
  <c r="H44" i="13"/>
  <c r="G44" i="13"/>
  <c r="E44" i="13"/>
  <c r="D44" i="13"/>
  <c r="C44" i="13"/>
  <c r="B44" i="13"/>
  <c r="H43" i="13"/>
  <c r="G43" i="13"/>
  <c r="E43" i="13"/>
  <c r="D43" i="13"/>
  <c r="C43" i="13"/>
  <c r="B43" i="13"/>
  <c r="H42" i="13"/>
  <c r="G42" i="13"/>
  <c r="E42" i="13"/>
  <c r="D42" i="13"/>
  <c r="C42" i="13"/>
  <c r="B42" i="13"/>
  <c r="H41" i="13"/>
  <c r="G41" i="13"/>
  <c r="E41" i="13"/>
  <c r="D41" i="13"/>
  <c r="C41" i="13"/>
  <c r="B41" i="13"/>
  <c r="H37" i="13"/>
  <c r="G37" i="13"/>
  <c r="E37" i="13"/>
  <c r="D37" i="13"/>
  <c r="C37" i="13"/>
  <c r="B37" i="13"/>
  <c r="H36" i="13"/>
  <c r="G36" i="13"/>
  <c r="E36" i="13"/>
  <c r="D36" i="13"/>
  <c r="C36" i="13"/>
  <c r="B36" i="13"/>
  <c r="H35" i="13"/>
  <c r="G35" i="13"/>
  <c r="E35" i="13"/>
  <c r="D35" i="13"/>
  <c r="C35" i="13"/>
  <c r="B35" i="13"/>
  <c r="H34" i="13"/>
  <c r="G34" i="13"/>
  <c r="E34" i="13"/>
  <c r="D34" i="13"/>
  <c r="C34" i="13"/>
  <c r="B34" i="13"/>
  <c r="H30" i="13"/>
  <c r="G30" i="13"/>
  <c r="E30" i="13"/>
  <c r="D30" i="13"/>
  <c r="C30" i="13"/>
  <c r="B30" i="13"/>
  <c r="H29" i="13"/>
  <c r="G29" i="13"/>
  <c r="E29" i="13"/>
  <c r="D29" i="13"/>
  <c r="C29" i="13"/>
  <c r="B29" i="13"/>
  <c r="H28" i="13"/>
  <c r="G28" i="13"/>
  <c r="E28" i="13"/>
  <c r="D28" i="13"/>
  <c r="C28" i="13"/>
  <c r="B28" i="13"/>
  <c r="H27" i="13"/>
  <c r="G27" i="13"/>
  <c r="E27" i="13"/>
  <c r="D27" i="13"/>
  <c r="C27" i="13"/>
  <c r="B27" i="13"/>
  <c r="H23" i="13"/>
  <c r="G23" i="13"/>
  <c r="E23" i="13"/>
  <c r="D23" i="13"/>
  <c r="C23" i="13"/>
  <c r="B23" i="13"/>
  <c r="H22" i="13"/>
  <c r="G22" i="13"/>
  <c r="E22" i="13"/>
  <c r="D22" i="13"/>
  <c r="C22" i="13"/>
  <c r="B22" i="13"/>
  <c r="H21" i="13"/>
  <c r="G21" i="13"/>
  <c r="E21" i="13"/>
  <c r="D21" i="13"/>
  <c r="C21" i="13"/>
  <c r="B21" i="13"/>
  <c r="H20" i="13"/>
  <c r="G20" i="13"/>
  <c r="E20" i="13"/>
  <c r="D20" i="13"/>
  <c r="C20" i="13"/>
  <c r="B20" i="13"/>
  <c r="H16" i="13"/>
  <c r="G16" i="13"/>
  <c r="E16" i="13"/>
  <c r="D16" i="13"/>
  <c r="C16" i="13"/>
  <c r="B16" i="13"/>
  <c r="H15" i="13"/>
  <c r="G15" i="13"/>
  <c r="E15" i="13"/>
  <c r="D15" i="13"/>
  <c r="C15" i="13"/>
  <c r="B15" i="13"/>
  <c r="H14" i="13"/>
  <c r="G14" i="13"/>
  <c r="E14" i="13"/>
  <c r="D14" i="13"/>
  <c r="C14" i="13"/>
  <c r="B14" i="13"/>
  <c r="H13" i="13"/>
  <c r="E13" i="13"/>
  <c r="D13" i="13"/>
  <c r="C13" i="13"/>
  <c r="B13" i="13"/>
  <c r="H9" i="13"/>
  <c r="G9" i="13"/>
  <c r="E9" i="13"/>
  <c r="D9" i="13"/>
  <c r="C9" i="13"/>
  <c r="B9" i="13"/>
  <c r="H8" i="13"/>
  <c r="G8" i="13"/>
  <c r="E8" i="13"/>
  <c r="D8" i="13"/>
  <c r="C8" i="13"/>
  <c r="B8" i="13"/>
  <c r="H7" i="13"/>
  <c r="G7" i="13"/>
  <c r="E7" i="13"/>
  <c r="D7" i="13"/>
  <c r="C7" i="13"/>
  <c r="B7" i="13"/>
  <c r="H6" i="13"/>
  <c r="G6" i="13"/>
  <c r="E6" i="13"/>
  <c r="D6" i="13"/>
  <c r="C6" i="13"/>
  <c r="B6" i="13"/>
  <c r="H64" i="12"/>
  <c r="G64" i="12"/>
  <c r="E64" i="12"/>
  <c r="D64" i="12"/>
  <c r="C64" i="12"/>
  <c r="B64" i="12"/>
  <c r="H63" i="12"/>
  <c r="G63" i="12"/>
  <c r="J63" i="12" s="1"/>
  <c r="E63" i="12"/>
  <c r="D63" i="12"/>
  <c r="C63" i="12"/>
  <c r="B63" i="12"/>
  <c r="L62" i="12"/>
  <c r="K62" i="12"/>
  <c r="H62" i="12"/>
  <c r="G62" i="12"/>
  <c r="E62" i="12"/>
  <c r="J62" i="12" s="1"/>
  <c r="D62" i="12"/>
  <c r="C62" i="12"/>
  <c r="B62" i="12"/>
  <c r="K61" i="12"/>
  <c r="J61" i="12"/>
  <c r="H61" i="12"/>
  <c r="G61" i="12"/>
  <c r="E61" i="12"/>
  <c r="D61" i="12"/>
  <c r="C61" i="12"/>
  <c r="B61" i="12"/>
  <c r="K60" i="12"/>
  <c r="H60" i="12"/>
  <c r="G60" i="12"/>
  <c r="E60" i="12"/>
  <c r="D60" i="12"/>
  <c r="C60" i="12"/>
  <c r="B60" i="12"/>
  <c r="L59" i="12"/>
  <c r="K59" i="12"/>
  <c r="H59" i="12"/>
  <c r="G59" i="12"/>
  <c r="J59" i="12" s="1"/>
  <c r="E59" i="12"/>
  <c r="D59" i="12"/>
  <c r="C59" i="12"/>
  <c r="B59" i="12"/>
  <c r="K58" i="12"/>
  <c r="H58" i="12"/>
  <c r="G58" i="12"/>
  <c r="F58" i="12"/>
  <c r="F23" i="13" s="1"/>
  <c r="E58" i="12"/>
  <c r="D58" i="12"/>
  <c r="C58" i="12"/>
  <c r="B58" i="12"/>
  <c r="K57" i="12"/>
  <c r="H57" i="12"/>
  <c r="G57" i="12"/>
  <c r="E57" i="12"/>
  <c r="J57" i="12" s="1"/>
  <c r="D57" i="12"/>
  <c r="C57" i="12"/>
  <c r="B57" i="12"/>
  <c r="K56" i="12"/>
  <c r="J56" i="12"/>
  <c r="H56" i="12"/>
  <c r="G56" i="12"/>
  <c r="E56" i="12"/>
  <c r="D56" i="12"/>
  <c r="C56" i="12"/>
  <c r="B56" i="12"/>
  <c r="M48" i="12"/>
  <c r="L48" i="12"/>
  <c r="J48" i="12"/>
  <c r="H48" i="12"/>
  <c r="G48" i="12"/>
  <c r="E48" i="12"/>
  <c r="D48" i="12"/>
  <c r="C48" i="12"/>
  <c r="B48" i="12"/>
  <c r="K47" i="12"/>
  <c r="H47" i="12"/>
  <c r="G47" i="12"/>
  <c r="E47" i="12"/>
  <c r="D47" i="12"/>
  <c r="C47" i="12"/>
  <c r="B47" i="12"/>
  <c r="K46" i="12"/>
  <c r="J46" i="12"/>
  <c r="L46" i="12" s="1"/>
  <c r="H46" i="12"/>
  <c r="G46" i="12"/>
  <c r="E46" i="12"/>
  <c r="D46" i="12"/>
  <c r="C46" i="12"/>
  <c r="B46" i="12"/>
  <c r="K45" i="12"/>
  <c r="H45" i="12"/>
  <c r="G45" i="12"/>
  <c r="E45" i="12"/>
  <c r="D45" i="12"/>
  <c r="C45" i="12"/>
  <c r="B45" i="12"/>
  <c r="K44" i="12"/>
  <c r="H44" i="12"/>
  <c r="J44" i="12" s="1"/>
  <c r="G44" i="12"/>
  <c r="E44" i="12"/>
  <c r="D44" i="12"/>
  <c r="C44" i="12"/>
  <c r="B44" i="12"/>
  <c r="K43" i="12"/>
  <c r="H43" i="12"/>
  <c r="G43" i="12"/>
  <c r="E43" i="12"/>
  <c r="J43" i="12" s="1"/>
  <c r="L43" i="12" s="1"/>
  <c r="D43" i="12"/>
  <c r="C43" i="12"/>
  <c r="B43" i="12"/>
  <c r="K42" i="12"/>
  <c r="H42" i="12"/>
  <c r="J42" i="12" s="1"/>
  <c r="L42" i="12" s="1"/>
  <c r="G42" i="12"/>
  <c r="E42" i="12"/>
  <c r="D42" i="12"/>
  <c r="C42" i="12"/>
  <c r="B42" i="12"/>
  <c r="K41" i="12"/>
  <c r="H41" i="12"/>
  <c r="G41" i="12"/>
  <c r="E41" i="12"/>
  <c r="D41" i="12"/>
  <c r="C41" i="12"/>
  <c r="B41" i="12"/>
  <c r="K40" i="12"/>
  <c r="H40" i="12"/>
  <c r="J40" i="12" s="1"/>
  <c r="G40" i="12"/>
  <c r="E40" i="12"/>
  <c r="D40" i="12"/>
  <c r="C40" i="12"/>
  <c r="B40" i="12"/>
  <c r="K33" i="12"/>
  <c r="L33" i="12" s="1"/>
  <c r="H33" i="12"/>
  <c r="G33" i="12"/>
  <c r="E33" i="12"/>
  <c r="J33" i="12" s="1"/>
  <c r="D33" i="12"/>
  <c r="C33" i="12"/>
  <c r="B33" i="12"/>
  <c r="K32" i="12"/>
  <c r="L32" i="12" s="1"/>
  <c r="J32" i="12"/>
  <c r="H32" i="12"/>
  <c r="G32" i="12"/>
  <c r="E32" i="12"/>
  <c r="D32" i="12"/>
  <c r="C32" i="12"/>
  <c r="B32" i="12"/>
  <c r="K31" i="12"/>
  <c r="H31" i="12"/>
  <c r="G31" i="12"/>
  <c r="E31" i="12"/>
  <c r="D31" i="12"/>
  <c r="C31" i="12"/>
  <c r="B31" i="12"/>
  <c r="M30" i="12"/>
  <c r="K30" i="12"/>
  <c r="L30" i="12" s="1"/>
  <c r="J30" i="12"/>
  <c r="H30" i="12"/>
  <c r="G30" i="12"/>
  <c r="E30" i="12"/>
  <c r="O30" i="12" s="1"/>
  <c r="D30" i="12"/>
  <c r="C30" i="12"/>
  <c r="B30" i="12"/>
  <c r="K29" i="12"/>
  <c r="H29" i="12"/>
  <c r="G29" i="12"/>
  <c r="F29" i="12"/>
  <c r="F35" i="13" s="1"/>
  <c r="E29" i="12"/>
  <c r="D29" i="12"/>
  <c r="C29" i="12"/>
  <c r="B29" i="12"/>
  <c r="K28" i="12"/>
  <c r="J28" i="12"/>
  <c r="L28" i="12" s="1"/>
  <c r="H28" i="12"/>
  <c r="G28" i="12"/>
  <c r="E28" i="12"/>
  <c r="D28" i="12"/>
  <c r="C28" i="12"/>
  <c r="B28" i="12"/>
  <c r="K27" i="12"/>
  <c r="L27" i="12" s="1"/>
  <c r="H27" i="12"/>
  <c r="G27" i="12"/>
  <c r="E27" i="12"/>
  <c r="J27" i="12" s="1"/>
  <c r="D27" i="12"/>
  <c r="C27" i="12"/>
  <c r="B27" i="12"/>
  <c r="H26" i="12"/>
  <c r="G26" i="12"/>
  <c r="E26" i="12"/>
  <c r="D26" i="12"/>
  <c r="C26" i="12"/>
  <c r="B26" i="12"/>
  <c r="K25" i="12"/>
  <c r="H25" i="12"/>
  <c r="G25" i="12"/>
  <c r="E25" i="12"/>
  <c r="D25" i="12"/>
  <c r="C25" i="12"/>
  <c r="B25" i="12"/>
  <c r="M18" i="12"/>
  <c r="L18" i="12"/>
  <c r="J18" i="12"/>
  <c r="H18" i="12"/>
  <c r="G18" i="12"/>
  <c r="E18" i="12"/>
  <c r="D18" i="12"/>
  <c r="C18" i="12"/>
  <c r="B18" i="12"/>
  <c r="K17" i="12"/>
  <c r="H17" i="12"/>
  <c r="G17" i="12"/>
  <c r="F17" i="12"/>
  <c r="F55" i="13" s="1"/>
  <c r="E17" i="12"/>
  <c r="D17" i="12"/>
  <c r="C17" i="12"/>
  <c r="B17" i="12"/>
  <c r="K16" i="12"/>
  <c r="H16" i="12"/>
  <c r="G16" i="12"/>
  <c r="J16" i="12" s="1"/>
  <c r="E16" i="12"/>
  <c r="D16" i="12"/>
  <c r="C16" i="12"/>
  <c r="B16" i="12"/>
  <c r="K15" i="12"/>
  <c r="L15" i="12" s="1"/>
  <c r="H15" i="12"/>
  <c r="G15" i="12"/>
  <c r="E15" i="12"/>
  <c r="J15" i="12" s="1"/>
  <c r="D15" i="12"/>
  <c r="C15" i="12"/>
  <c r="B15" i="12"/>
  <c r="K14" i="12"/>
  <c r="H14" i="12"/>
  <c r="G14" i="12"/>
  <c r="J14" i="12" s="1"/>
  <c r="E14" i="12"/>
  <c r="D14" i="12"/>
  <c r="C14" i="12"/>
  <c r="B14" i="12"/>
  <c r="K13" i="12"/>
  <c r="H13" i="12"/>
  <c r="G13" i="12"/>
  <c r="E13" i="12"/>
  <c r="D13" i="12"/>
  <c r="C13" i="12"/>
  <c r="B13" i="12"/>
  <c r="K12" i="12"/>
  <c r="H12" i="12"/>
  <c r="G12" i="12"/>
  <c r="J12" i="12" s="1"/>
  <c r="E12" i="12"/>
  <c r="D12" i="12"/>
  <c r="C12" i="12"/>
  <c r="B12" i="12"/>
  <c r="K11" i="12"/>
  <c r="H11" i="12"/>
  <c r="G11" i="12"/>
  <c r="E11" i="12"/>
  <c r="J11" i="12" s="1"/>
  <c r="L11" i="12" s="1"/>
  <c r="D11" i="12"/>
  <c r="C11" i="12"/>
  <c r="B11" i="12"/>
  <c r="K10" i="12"/>
  <c r="H10" i="12"/>
  <c r="G10" i="12"/>
  <c r="J10" i="12" s="1"/>
  <c r="E10" i="12"/>
  <c r="D10" i="12"/>
  <c r="C10" i="12"/>
  <c r="B10" i="12"/>
  <c r="H57" i="11"/>
  <c r="G57" i="11"/>
  <c r="E57" i="11"/>
  <c r="D57" i="11"/>
  <c r="C57" i="11"/>
  <c r="B57" i="11"/>
  <c r="H56" i="11"/>
  <c r="G56" i="11"/>
  <c r="E56" i="11"/>
  <c r="D56" i="11"/>
  <c r="C56" i="11"/>
  <c r="B56" i="11"/>
  <c r="H55" i="11"/>
  <c r="E55" i="11"/>
  <c r="D55" i="11"/>
  <c r="C55" i="11"/>
  <c r="B55" i="11"/>
  <c r="H50" i="11"/>
  <c r="E50" i="11"/>
  <c r="D50" i="11"/>
  <c r="C50" i="11"/>
  <c r="B50" i="11"/>
  <c r="H49" i="11"/>
  <c r="E49" i="11"/>
  <c r="D49" i="11"/>
  <c r="C49" i="11"/>
  <c r="B49" i="11"/>
  <c r="H48" i="11"/>
  <c r="E48" i="11"/>
  <c r="D48" i="11"/>
  <c r="C48" i="11"/>
  <c r="B48" i="11"/>
  <c r="H44" i="11"/>
  <c r="E44" i="11"/>
  <c r="D44" i="11"/>
  <c r="C44" i="11"/>
  <c r="B44" i="11"/>
  <c r="H43" i="11"/>
  <c r="E43" i="11"/>
  <c r="D43" i="11"/>
  <c r="C43" i="11"/>
  <c r="B43" i="11"/>
  <c r="H42" i="11"/>
  <c r="E42" i="11"/>
  <c r="D42" i="11"/>
  <c r="C42" i="11"/>
  <c r="B42" i="11"/>
  <c r="H41" i="11"/>
  <c r="E41" i="11"/>
  <c r="D41" i="11"/>
  <c r="C41" i="11"/>
  <c r="B41" i="11"/>
  <c r="H37" i="11"/>
  <c r="G37" i="11"/>
  <c r="E37" i="11"/>
  <c r="D37" i="11"/>
  <c r="C37" i="11"/>
  <c r="B37" i="11"/>
  <c r="H36" i="11"/>
  <c r="E36" i="11"/>
  <c r="D36" i="11"/>
  <c r="C36" i="11"/>
  <c r="B36" i="11"/>
  <c r="H35" i="11"/>
  <c r="E35" i="11"/>
  <c r="D35" i="11"/>
  <c r="C35" i="11"/>
  <c r="B35" i="11"/>
  <c r="H34" i="11"/>
  <c r="E34" i="11"/>
  <c r="D34" i="11"/>
  <c r="C34" i="11"/>
  <c r="B34" i="11"/>
  <c r="H30" i="11"/>
  <c r="E30" i="11"/>
  <c r="D30" i="11"/>
  <c r="C30" i="11"/>
  <c r="B30" i="11"/>
  <c r="H29" i="11"/>
  <c r="E29" i="11"/>
  <c r="D29" i="11"/>
  <c r="C29" i="11"/>
  <c r="B29" i="11"/>
  <c r="H28" i="11"/>
  <c r="E28" i="11"/>
  <c r="D28" i="11"/>
  <c r="C28" i="11"/>
  <c r="B28" i="11"/>
  <c r="H27" i="11"/>
  <c r="E27" i="11"/>
  <c r="D27" i="11"/>
  <c r="C27" i="11"/>
  <c r="B27" i="11"/>
  <c r="H23" i="11"/>
  <c r="E23" i="11"/>
  <c r="D23" i="11"/>
  <c r="C23" i="11"/>
  <c r="B23" i="11"/>
  <c r="H22" i="11"/>
  <c r="E22" i="11"/>
  <c r="D22" i="11"/>
  <c r="C22" i="11"/>
  <c r="B22" i="11"/>
  <c r="H21" i="11"/>
  <c r="E21" i="11"/>
  <c r="D21" i="11"/>
  <c r="C21" i="11"/>
  <c r="B21" i="11"/>
  <c r="H20" i="11"/>
  <c r="E20" i="11"/>
  <c r="D20" i="11"/>
  <c r="C20" i="11"/>
  <c r="B20" i="11"/>
  <c r="H16" i="11"/>
  <c r="E16" i="11"/>
  <c r="D16" i="11"/>
  <c r="C16" i="11"/>
  <c r="B16" i="11"/>
  <c r="H15" i="11"/>
  <c r="E15" i="11"/>
  <c r="D15" i="11"/>
  <c r="C15" i="11"/>
  <c r="B15" i="11"/>
  <c r="H14" i="11"/>
  <c r="E14" i="11"/>
  <c r="D14" i="11"/>
  <c r="C14" i="11"/>
  <c r="B14" i="11"/>
  <c r="H13" i="11"/>
  <c r="E13" i="11"/>
  <c r="D13" i="11"/>
  <c r="C13" i="11"/>
  <c r="B13" i="11"/>
  <c r="H9" i="11"/>
  <c r="E9" i="11"/>
  <c r="D9" i="11"/>
  <c r="C9" i="11"/>
  <c r="B9" i="11"/>
  <c r="H8" i="11"/>
  <c r="E8" i="11"/>
  <c r="D8" i="11"/>
  <c r="C8" i="11"/>
  <c r="B8" i="11"/>
  <c r="H7" i="11"/>
  <c r="E7" i="11"/>
  <c r="D7" i="11"/>
  <c r="C7" i="11"/>
  <c r="B7" i="11"/>
  <c r="H6" i="11"/>
  <c r="E6" i="11"/>
  <c r="D6" i="11"/>
  <c r="C6" i="11"/>
  <c r="B6" i="11"/>
  <c r="K44" i="10"/>
  <c r="H44" i="10"/>
  <c r="G44" i="10"/>
  <c r="E44" i="10"/>
  <c r="J44" i="10" s="1"/>
  <c r="D44" i="10"/>
  <c r="C44" i="10"/>
  <c r="B44" i="10"/>
  <c r="K43" i="10"/>
  <c r="J43" i="10"/>
  <c r="H43" i="10"/>
  <c r="G43" i="10"/>
  <c r="E43" i="10"/>
  <c r="D43" i="10"/>
  <c r="C43" i="10"/>
  <c r="B43" i="10"/>
  <c r="L42" i="10"/>
  <c r="K42" i="10"/>
  <c r="H42" i="10"/>
  <c r="G42" i="10"/>
  <c r="E42" i="10"/>
  <c r="J42" i="10" s="1"/>
  <c r="D42" i="10"/>
  <c r="C42" i="10"/>
  <c r="B42" i="10"/>
  <c r="K41" i="10"/>
  <c r="H41" i="10"/>
  <c r="J41" i="10" s="1"/>
  <c r="G41" i="10"/>
  <c r="F41" i="10"/>
  <c r="F9" i="11" s="1"/>
  <c r="E41" i="10"/>
  <c r="D41" i="10"/>
  <c r="C41" i="10"/>
  <c r="B41" i="10"/>
  <c r="K40" i="10"/>
  <c r="H40" i="10"/>
  <c r="G40" i="10"/>
  <c r="E40" i="10"/>
  <c r="D40" i="10"/>
  <c r="C40" i="10"/>
  <c r="B40" i="10"/>
  <c r="K39" i="10"/>
  <c r="J39" i="10"/>
  <c r="H39" i="10"/>
  <c r="G39" i="10"/>
  <c r="E39" i="10"/>
  <c r="D39" i="10"/>
  <c r="C39" i="10"/>
  <c r="B39" i="10"/>
  <c r="K38" i="10"/>
  <c r="H38" i="10"/>
  <c r="G38" i="10"/>
  <c r="F38" i="10"/>
  <c r="F30" i="11" s="1"/>
  <c r="E38" i="10"/>
  <c r="D38" i="10"/>
  <c r="C38" i="10"/>
  <c r="B38" i="10"/>
  <c r="K37" i="10"/>
  <c r="H37" i="10"/>
  <c r="G37" i="10"/>
  <c r="J37" i="10" s="1"/>
  <c r="E37" i="10"/>
  <c r="D37" i="10"/>
  <c r="C37" i="10"/>
  <c r="B37" i="10"/>
  <c r="K36" i="10"/>
  <c r="L36" i="10" s="1"/>
  <c r="H36" i="10"/>
  <c r="G36" i="10"/>
  <c r="E36" i="10"/>
  <c r="J36" i="10" s="1"/>
  <c r="D36" i="10"/>
  <c r="C36" i="10"/>
  <c r="B36" i="10"/>
  <c r="K35" i="10"/>
  <c r="H35" i="10"/>
  <c r="G35" i="10"/>
  <c r="J35" i="10" s="1"/>
  <c r="E35" i="10"/>
  <c r="D35" i="10"/>
  <c r="C35" i="10"/>
  <c r="B35" i="10"/>
  <c r="K34" i="10"/>
  <c r="H34" i="10"/>
  <c r="G34" i="10"/>
  <c r="F34" i="10"/>
  <c r="F43" i="11" s="1"/>
  <c r="E34" i="10"/>
  <c r="D34" i="10"/>
  <c r="C34" i="10"/>
  <c r="B34" i="10"/>
  <c r="L33" i="10"/>
  <c r="K33" i="10"/>
  <c r="J33" i="10"/>
  <c r="H33" i="10"/>
  <c r="G33" i="10"/>
  <c r="E33" i="10"/>
  <c r="D33" i="10"/>
  <c r="C33" i="10"/>
  <c r="B33" i="10"/>
  <c r="K32" i="10"/>
  <c r="H32" i="10"/>
  <c r="G32" i="10"/>
  <c r="F32" i="10"/>
  <c r="F15" i="11" s="1"/>
  <c r="E32" i="10"/>
  <c r="D32" i="10"/>
  <c r="C32" i="10"/>
  <c r="B32" i="10"/>
  <c r="K31" i="10"/>
  <c r="J31" i="10"/>
  <c r="H31" i="10"/>
  <c r="G31" i="10"/>
  <c r="E31" i="10"/>
  <c r="D31" i="10"/>
  <c r="C31" i="10"/>
  <c r="B31" i="10"/>
  <c r="L30" i="10"/>
  <c r="K30" i="10"/>
  <c r="H30" i="10"/>
  <c r="G30" i="10"/>
  <c r="E30" i="10"/>
  <c r="J30" i="10" s="1"/>
  <c r="D30" i="10"/>
  <c r="C30" i="10"/>
  <c r="B30" i="10"/>
  <c r="K23" i="10"/>
  <c r="H23" i="10"/>
  <c r="G23" i="10"/>
  <c r="J23" i="10" s="1"/>
  <c r="E23" i="10"/>
  <c r="D23" i="10"/>
  <c r="C23" i="10"/>
  <c r="B23" i="10"/>
  <c r="K22" i="10"/>
  <c r="H22" i="10"/>
  <c r="G22" i="10"/>
  <c r="E22" i="10"/>
  <c r="D22" i="10"/>
  <c r="C22" i="10"/>
  <c r="B22" i="10"/>
  <c r="K21" i="10"/>
  <c r="H21" i="10"/>
  <c r="G21" i="10"/>
  <c r="J21" i="10" s="1"/>
  <c r="L21" i="10" s="1"/>
  <c r="E21" i="10"/>
  <c r="D21" i="10"/>
  <c r="C21" i="10"/>
  <c r="B21" i="10"/>
  <c r="K20" i="10"/>
  <c r="H20" i="10"/>
  <c r="G20" i="10"/>
  <c r="E20" i="10"/>
  <c r="D20" i="10"/>
  <c r="C20" i="10"/>
  <c r="B20" i="10"/>
  <c r="L19" i="10"/>
  <c r="K19" i="10"/>
  <c r="J19" i="10"/>
  <c r="H19" i="10"/>
  <c r="G19" i="10"/>
  <c r="E19" i="10"/>
  <c r="D19" i="10"/>
  <c r="C19" i="10"/>
  <c r="B19" i="10"/>
  <c r="K18" i="10"/>
  <c r="H18" i="10"/>
  <c r="G18" i="10"/>
  <c r="F18" i="10"/>
  <c r="F34" i="11" s="1"/>
  <c r="E18" i="10"/>
  <c r="D18" i="10"/>
  <c r="C18" i="10"/>
  <c r="B18" i="10"/>
  <c r="K17" i="10"/>
  <c r="J17" i="10"/>
  <c r="L17" i="10" s="1"/>
  <c r="H17" i="10"/>
  <c r="G17" i="10"/>
  <c r="E17" i="10"/>
  <c r="D17" i="10"/>
  <c r="C17" i="10"/>
  <c r="B17" i="10"/>
  <c r="L16" i="10"/>
  <c r="K16" i="10"/>
  <c r="H16" i="10"/>
  <c r="G16" i="10"/>
  <c r="E16" i="10"/>
  <c r="J16" i="10" s="1"/>
  <c r="D16" i="10"/>
  <c r="C16" i="10"/>
  <c r="B16" i="10"/>
  <c r="K15" i="10"/>
  <c r="H15" i="10"/>
  <c r="G15" i="10"/>
  <c r="J15" i="10" s="1"/>
  <c r="E15" i="10"/>
  <c r="D15" i="10"/>
  <c r="C15" i="10"/>
  <c r="B15" i="10"/>
  <c r="K14" i="10"/>
  <c r="H14" i="10"/>
  <c r="G14" i="10"/>
  <c r="E14" i="10"/>
  <c r="D14" i="10"/>
  <c r="C14" i="10"/>
  <c r="B14" i="10"/>
  <c r="K13" i="10"/>
  <c r="H13" i="10"/>
  <c r="G13" i="10"/>
  <c r="E13" i="10"/>
  <c r="D13" i="10"/>
  <c r="C13" i="10"/>
  <c r="B13" i="10"/>
  <c r="K12" i="10"/>
  <c r="J12" i="10"/>
  <c r="L12" i="10" s="1"/>
  <c r="H12" i="10"/>
  <c r="G12" i="10"/>
  <c r="E12" i="10"/>
  <c r="D12" i="10"/>
  <c r="C12" i="10"/>
  <c r="B12" i="10"/>
  <c r="K11" i="10"/>
  <c r="H11" i="10"/>
  <c r="G11" i="10"/>
  <c r="E11" i="10"/>
  <c r="J11" i="10" s="1"/>
  <c r="L11" i="10" s="1"/>
  <c r="D11" i="10"/>
  <c r="C11" i="10"/>
  <c r="B11" i="10"/>
  <c r="K10" i="10"/>
  <c r="J10" i="10"/>
  <c r="L10" i="10" s="1"/>
  <c r="H10" i="10"/>
  <c r="G10" i="10"/>
  <c r="E10" i="10"/>
  <c r="D10" i="10"/>
  <c r="C10" i="10"/>
  <c r="B10" i="10"/>
  <c r="K9" i="10"/>
  <c r="H9" i="10"/>
  <c r="G9" i="10"/>
  <c r="E9" i="10"/>
  <c r="J9" i="10" s="1"/>
  <c r="L9" i="10" s="1"/>
  <c r="D9" i="10"/>
  <c r="C9" i="10"/>
  <c r="B9" i="10"/>
  <c r="H23" i="9"/>
  <c r="E23" i="9"/>
  <c r="D23" i="9"/>
  <c r="C23" i="9"/>
  <c r="B23" i="9"/>
  <c r="H22" i="9"/>
  <c r="E22" i="9"/>
  <c r="D22" i="9"/>
  <c r="C22" i="9"/>
  <c r="B22" i="9"/>
  <c r="H21" i="9"/>
  <c r="E21" i="9"/>
  <c r="D21" i="9"/>
  <c r="C21" i="9"/>
  <c r="B21" i="9"/>
  <c r="H20" i="9"/>
  <c r="E20" i="9"/>
  <c r="D20" i="9"/>
  <c r="C20" i="9"/>
  <c r="B20" i="9"/>
  <c r="H15" i="9"/>
  <c r="E15" i="9"/>
  <c r="D15" i="9"/>
  <c r="C15" i="9"/>
  <c r="B15" i="9"/>
  <c r="H14" i="9"/>
  <c r="G14" i="9"/>
  <c r="E14" i="9"/>
  <c r="D14" i="9"/>
  <c r="C14" i="9"/>
  <c r="B14" i="9"/>
  <c r="H13" i="9"/>
  <c r="E13" i="9"/>
  <c r="D13" i="9"/>
  <c r="C13" i="9"/>
  <c r="B13" i="9"/>
  <c r="H8" i="9"/>
  <c r="G8" i="9"/>
  <c r="E8" i="9"/>
  <c r="D8" i="9"/>
  <c r="C8" i="9"/>
  <c r="B8" i="9"/>
  <c r="H7" i="9"/>
  <c r="E7" i="9"/>
  <c r="D7" i="9"/>
  <c r="C7" i="9"/>
  <c r="B7" i="9"/>
  <c r="J6" i="9"/>
  <c r="H6" i="9"/>
  <c r="E6" i="9"/>
  <c r="D6" i="9"/>
  <c r="C6" i="9"/>
  <c r="B6" i="9"/>
  <c r="L20" i="8"/>
  <c r="H20" i="8"/>
  <c r="G20" i="8"/>
  <c r="E20" i="8"/>
  <c r="D20" i="8"/>
  <c r="C20" i="8"/>
  <c r="B20" i="8"/>
  <c r="K19" i="8"/>
  <c r="H19" i="8"/>
  <c r="G19" i="8"/>
  <c r="J19" i="8" s="1"/>
  <c r="E19" i="8"/>
  <c r="D19" i="8"/>
  <c r="C19" i="8"/>
  <c r="B19" i="8"/>
  <c r="K18" i="8"/>
  <c r="H18" i="8"/>
  <c r="G18" i="8"/>
  <c r="E18" i="8"/>
  <c r="D18" i="8"/>
  <c r="C18" i="8"/>
  <c r="B18" i="8"/>
  <c r="K17" i="8"/>
  <c r="H17" i="8"/>
  <c r="G17" i="8"/>
  <c r="F17" i="8"/>
  <c r="F21" i="9" s="1"/>
  <c r="E17" i="8"/>
  <c r="D17" i="8"/>
  <c r="C17" i="8"/>
  <c r="B17" i="8"/>
  <c r="K16" i="8"/>
  <c r="J16" i="8"/>
  <c r="H16" i="8"/>
  <c r="G16" i="8"/>
  <c r="E16" i="8"/>
  <c r="D16" i="8"/>
  <c r="C16" i="8"/>
  <c r="B16" i="8"/>
  <c r="K15" i="8"/>
  <c r="H15" i="8"/>
  <c r="G15" i="8"/>
  <c r="F15" i="8"/>
  <c r="F14" i="9" s="1"/>
  <c r="E15" i="8"/>
  <c r="J15" i="8" s="1"/>
  <c r="D15" i="8"/>
  <c r="C15" i="8"/>
  <c r="B15" i="8"/>
  <c r="K14" i="8"/>
  <c r="J14" i="8"/>
  <c r="H14" i="8"/>
  <c r="G14" i="8"/>
  <c r="E14" i="8"/>
  <c r="D14" i="8"/>
  <c r="C14" i="8"/>
  <c r="B14" i="8"/>
  <c r="K13" i="8"/>
  <c r="J13" i="8"/>
  <c r="H13" i="8"/>
  <c r="G13" i="8"/>
  <c r="F13" i="8"/>
  <c r="F8" i="9" s="1"/>
  <c r="E13" i="8"/>
  <c r="D13" i="8"/>
  <c r="C13" i="8"/>
  <c r="B13" i="8"/>
  <c r="K12" i="8"/>
  <c r="H12" i="8"/>
  <c r="G12" i="8"/>
  <c r="E12" i="8"/>
  <c r="D12" i="8"/>
  <c r="C12" i="8"/>
  <c r="B12" i="8"/>
  <c r="K11" i="8"/>
  <c r="H11" i="8"/>
  <c r="G11" i="8"/>
  <c r="J11" i="8" s="1"/>
  <c r="E11" i="8"/>
  <c r="D11" i="8"/>
  <c r="C11" i="8"/>
  <c r="B11" i="8"/>
  <c r="K10" i="8"/>
  <c r="H10" i="8"/>
  <c r="G10" i="8"/>
  <c r="E10" i="8"/>
  <c r="D10" i="8"/>
  <c r="C10" i="8"/>
  <c r="B10" i="8"/>
  <c r="D1" i="8"/>
  <c r="H66" i="7"/>
  <c r="F73" i="14" s="1"/>
  <c r="F57" i="15" s="1"/>
  <c r="H65" i="7"/>
  <c r="F88" i="14" s="1"/>
  <c r="F65" i="15" s="1"/>
  <c r="H64" i="7"/>
  <c r="F87" i="14" s="1"/>
  <c r="F100" i="15" s="1"/>
  <c r="H63" i="7"/>
  <c r="F86" i="14" s="1"/>
  <c r="F93" i="15" s="1"/>
  <c r="H62" i="7"/>
  <c r="F85" i="14" s="1"/>
  <c r="F86" i="15" s="1"/>
  <c r="H61" i="7"/>
  <c r="F84" i="14" s="1"/>
  <c r="F79" i="15" s="1"/>
  <c r="H60" i="7"/>
  <c r="F83" i="14" s="1"/>
  <c r="F72" i="15" s="1"/>
  <c r="H59" i="7"/>
  <c r="F82" i="14" s="1"/>
  <c r="F107" i="15" s="1"/>
  <c r="H58" i="7"/>
  <c r="F81" i="14" s="1"/>
  <c r="H57" i="7"/>
  <c r="H56" i="7"/>
  <c r="F79" i="14" s="1"/>
  <c r="H55" i="7"/>
  <c r="F78" i="14" s="1"/>
  <c r="F36" i="15" s="1"/>
  <c r="H54" i="7"/>
  <c r="F77" i="14" s="1"/>
  <c r="F30" i="15" s="1"/>
  <c r="H53" i="7"/>
  <c r="F76" i="14" s="1"/>
  <c r="F23" i="15" s="1"/>
  <c r="H52" i="7"/>
  <c r="F75" i="14" s="1"/>
  <c r="F16" i="15" s="1"/>
  <c r="H51" i="7"/>
  <c r="F74" i="14" s="1"/>
  <c r="F9" i="15" s="1"/>
  <c r="H50" i="7"/>
  <c r="F66" i="14" s="1"/>
  <c r="H49" i="7"/>
  <c r="F65" i="14" s="1"/>
  <c r="F106" i="15" s="1"/>
  <c r="H48" i="7"/>
  <c r="F64" i="14" s="1"/>
  <c r="F99" i="15" s="1"/>
  <c r="H47" i="7"/>
  <c r="F63" i="14" s="1"/>
  <c r="F92" i="15" s="1"/>
  <c r="H46" i="7"/>
  <c r="F62" i="14" s="1"/>
  <c r="F85" i="15" s="1"/>
  <c r="H45" i="7"/>
  <c r="F61" i="14" s="1"/>
  <c r="F78" i="15" s="1"/>
  <c r="H44" i="7"/>
  <c r="F60" i="14" s="1"/>
  <c r="F71" i="15" s="1"/>
  <c r="H43" i="7"/>
  <c r="F59" i="14" s="1"/>
  <c r="F64" i="15" s="1"/>
  <c r="H42" i="7"/>
  <c r="F58" i="14" s="1"/>
  <c r="H41" i="7"/>
  <c r="F57" i="14" s="1"/>
  <c r="F50" i="15" s="1"/>
  <c r="H40" i="7"/>
  <c r="F56" i="14" s="1"/>
  <c r="F43" i="15" s="1"/>
  <c r="H39" i="7"/>
  <c r="F55" i="14" s="1"/>
  <c r="F35" i="15" s="1"/>
  <c r="H38" i="7"/>
  <c r="F54" i="14" s="1"/>
  <c r="F29" i="15" s="1"/>
  <c r="H37" i="7"/>
  <c r="F53" i="14" s="1"/>
  <c r="F22" i="15" s="1"/>
  <c r="H36" i="7"/>
  <c r="F52" i="14" s="1"/>
  <c r="F15" i="15" s="1"/>
  <c r="H35" i="7"/>
  <c r="F51" i="14" s="1"/>
  <c r="F8" i="15" s="1"/>
  <c r="H34" i="7"/>
  <c r="F45" i="14" s="1"/>
  <c r="H33" i="7"/>
  <c r="F44" i="14" s="1"/>
  <c r="F105" i="15" s="1"/>
  <c r="H32" i="7"/>
  <c r="F43" i="14" s="1"/>
  <c r="F98" i="15" s="1"/>
  <c r="H31" i="7"/>
  <c r="F42" i="14" s="1"/>
  <c r="F91" i="15" s="1"/>
  <c r="H30" i="7"/>
  <c r="F41" i="14" s="1"/>
  <c r="F84" i="15" s="1"/>
  <c r="H29" i="7"/>
  <c r="F40" i="14" s="1"/>
  <c r="F77" i="15" s="1"/>
  <c r="H28" i="7"/>
  <c r="F39" i="14" s="1"/>
  <c r="H27" i="7"/>
  <c r="H26" i="7"/>
  <c r="F37" i="14" s="1"/>
  <c r="F56" i="15" s="1"/>
  <c r="H25" i="7"/>
  <c r="F36" i="14" s="1"/>
  <c r="F49" i="15" s="1"/>
  <c r="H24" i="7"/>
  <c r="F35" i="14" s="1"/>
  <c r="F42" i="15" s="1"/>
  <c r="H23" i="7"/>
  <c r="F34" i="14" s="1"/>
  <c r="H22" i="7"/>
  <c r="F33" i="14" s="1"/>
  <c r="F28" i="15" s="1"/>
  <c r="H21" i="7"/>
  <c r="F32" i="14" s="1"/>
  <c r="F21" i="15" s="1"/>
  <c r="H20" i="7"/>
  <c r="F31" i="14" s="1"/>
  <c r="F14" i="15" s="1"/>
  <c r="H19" i="7"/>
  <c r="F30" i="14" s="1"/>
  <c r="F7" i="15" s="1"/>
  <c r="H18" i="7"/>
  <c r="F24" i="14" s="1"/>
  <c r="F104" i="15" s="1"/>
  <c r="H17" i="7"/>
  <c r="F23" i="14" s="1"/>
  <c r="F97" i="15" s="1"/>
  <c r="H16" i="7"/>
  <c r="F22" i="14" s="1"/>
  <c r="F90" i="15" s="1"/>
  <c r="H15" i="7"/>
  <c r="F21" i="14" s="1"/>
  <c r="F83" i="15" s="1"/>
  <c r="H14" i="7"/>
  <c r="F20" i="14" s="1"/>
  <c r="F76" i="15" s="1"/>
  <c r="H13" i="7"/>
  <c r="F19" i="14" s="1"/>
  <c r="F69" i="15" s="1"/>
  <c r="H12" i="7"/>
  <c r="F18" i="14" s="1"/>
  <c r="F62" i="15" s="1"/>
  <c r="H11" i="7"/>
  <c r="F17" i="14" s="1"/>
  <c r="F55" i="15" s="1"/>
  <c r="H10" i="7"/>
  <c r="F16" i="14" s="1"/>
  <c r="F48" i="15" s="1"/>
  <c r="H9" i="7"/>
  <c r="F15" i="14" s="1"/>
  <c r="F41" i="15" s="1"/>
  <c r="H8" i="7"/>
  <c r="F14" i="14" s="1"/>
  <c r="F34" i="15" s="1"/>
  <c r="H7" i="7"/>
  <c r="F13" i="14" s="1"/>
  <c r="F27" i="15" s="1"/>
  <c r="H6" i="7"/>
  <c r="F12" i="14" s="1"/>
  <c r="F20" i="15" s="1"/>
  <c r="H5" i="7"/>
  <c r="F11" i="14" s="1"/>
  <c r="F13" i="15" s="1"/>
  <c r="H4" i="7"/>
  <c r="F10" i="14" s="1"/>
  <c r="F6" i="15" s="1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H39" i="5"/>
  <c r="F64" i="12" s="1"/>
  <c r="H38" i="5"/>
  <c r="F63" i="12" s="1"/>
  <c r="F58" i="13" s="1"/>
  <c r="H37" i="5"/>
  <c r="F62" i="12" s="1"/>
  <c r="F51" i="13" s="1"/>
  <c r="H36" i="5"/>
  <c r="F61" i="12" s="1"/>
  <c r="F44" i="13" s="1"/>
  <c r="H35" i="5"/>
  <c r="F60" i="12" s="1"/>
  <c r="F37" i="13" s="1"/>
  <c r="H34" i="5"/>
  <c r="F59" i="12" s="1"/>
  <c r="F30" i="13" s="1"/>
  <c r="H33" i="5"/>
  <c r="H32" i="5"/>
  <c r="F57" i="12" s="1"/>
  <c r="F16" i="13" s="1"/>
  <c r="H31" i="5"/>
  <c r="F56" i="12" s="1"/>
  <c r="F9" i="13" s="1"/>
  <c r="H30" i="5"/>
  <c r="F26" i="12" s="1"/>
  <c r="F14" i="13" s="1"/>
  <c r="H29" i="5"/>
  <c r="F48" i="12" s="1"/>
  <c r="H28" i="5"/>
  <c r="F47" i="12" s="1"/>
  <c r="F57" i="13" s="1"/>
  <c r="H27" i="5"/>
  <c r="F46" i="12" s="1"/>
  <c r="F50" i="13" s="1"/>
  <c r="H26" i="5"/>
  <c r="F45" i="12" s="1"/>
  <c r="F43" i="13" s="1"/>
  <c r="H25" i="5"/>
  <c r="F44" i="12" s="1"/>
  <c r="F36" i="13" s="1"/>
  <c r="H24" i="5"/>
  <c r="F43" i="12" s="1"/>
  <c r="F29" i="13" s="1"/>
  <c r="H23" i="5"/>
  <c r="F42" i="12" s="1"/>
  <c r="F22" i="13" s="1"/>
  <c r="H22" i="5"/>
  <c r="F41" i="12" s="1"/>
  <c r="F15" i="13" s="1"/>
  <c r="H21" i="5"/>
  <c r="F40" i="12" s="1"/>
  <c r="F8" i="13" s="1"/>
  <c r="H20" i="5"/>
  <c r="F33" i="12" s="1"/>
  <c r="F56" i="13" s="1"/>
  <c r="H19" i="5"/>
  <c r="F32" i="12" s="1"/>
  <c r="F49" i="13" s="1"/>
  <c r="H18" i="5"/>
  <c r="F31" i="12" s="1"/>
  <c r="F42" i="13" s="1"/>
  <c r="H17" i="5"/>
  <c r="F30" i="12" s="1"/>
  <c r="H16" i="5"/>
  <c r="H15" i="5"/>
  <c r="F28" i="12" s="1"/>
  <c r="F28" i="13" s="1"/>
  <c r="H14" i="5"/>
  <c r="F27" i="12" s="1"/>
  <c r="F21" i="13" s="1"/>
  <c r="H13" i="5"/>
  <c r="F25" i="12" s="1"/>
  <c r="F7" i="13" s="1"/>
  <c r="H12" i="5"/>
  <c r="F18" i="12" s="1"/>
  <c r="H11" i="5"/>
  <c r="H10" i="5"/>
  <c r="F16" i="12" s="1"/>
  <c r="F48" i="13" s="1"/>
  <c r="H9" i="5"/>
  <c r="F15" i="12" s="1"/>
  <c r="F41" i="13" s="1"/>
  <c r="H8" i="5"/>
  <c r="F14" i="12" s="1"/>
  <c r="F34" i="13" s="1"/>
  <c r="H7" i="5"/>
  <c r="F13" i="12" s="1"/>
  <c r="F27" i="13" s="1"/>
  <c r="H6" i="5"/>
  <c r="F12" i="12" s="1"/>
  <c r="F20" i="13" s="1"/>
  <c r="H5" i="5"/>
  <c r="F11" i="12" s="1"/>
  <c r="F13" i="13" s="1"/>
  <c r="H4" i="5"/>
  <c r="F10" i="12" s="1"/>
  <c r="F6" i="13" s="1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H33" i="3"/>
  <c r="G44" i="11" s="1"/>
  <c r="H32" i="3"/>
  <c r="F43" i="10" s="1"/>
  <c r="F57" i="11" s="1"/>
  <c r="H31" i="3"/>
  <c r="F23" i="10" s="1"/>
  <c r="F56" i="11" s="1"/>
  <c r="H30" i="3"/>
  <c r="G50" i="11" s="1"/>
  <c r="H29" i="3"/>
  <c r="G9" i="11" s="1"/>
  <c r="H28" i="3"/>
  <c r="F40" i="10" s="1"/>
  <c r="F37" i="11" s="1"/>
  <c r="H27" i="3"/>
  <c r="H26" i="3"/>
  <c r="G30" i="11" s="1"/>
  <c r="H25" i="3"/>
  <c r="F37" i="10" s="1"/>
  <c r="F29" i="11" s="1"/>
  <c r="H24" i="3"/>
  <c r="G23" i="11" s="1"/>
  <c r="H23" i="3"/>
  <c r="G22" i="11" s="1"/>
  <c r="H22" i="3"/>
  <c r="G43" i="11" s="1"/>
  <c r="H21" i="3"/>
  <c r="G16" i="11" s="1"/>
  <c r="H20" i="3"/>
  <c r="G15" i="11" s="1"/>
  <c r="H19" i="3"/>
  <c r="H18" i="3"/>
  <c r="F30" i="10" s="1"/>
  <c r="F36" i="11" s="1"/>
  <c r="H17" i="3"/>
  <c r="G42" i="11" s="1"/>
  <c r="H16" i="3"/>
  <c r="G41" i="11" s="1"/>
  <c r="H15" i="3"/>
  <c r="G49" i="11" s="1"/>
  <c r="H14" i="3"/>
  <c r="F19" i="10" s="1"/>
  <c r="F35" i="11" s="1"/>
  <c r="H13" i="3"/>
  <c r="G34" i="11" s="1"/>
  <c r="H12" i="3"/>
  <c r="G48" i="11" s="1"/>
  <c r="H11" i="3"/>
  <c r="H10" i="3"/>
  <c r="G27" i="11" s="1"/>
  <c r="H9" i="3"/>
  <c r="G21" i="11" s="1"/>
  <c r="H8" i="3"/>
  <c r="G20" i="11" s="1"/>
  <c r="H7" i="3"/>
  <c r="G14" i="11" s="1"/>
  <c r="H6" i="3"/>
  <c r="G13" i="11" s="1"/>
  <c r="H5" i="3"/>
  <c r="F10" i="10" s="1"/>
  <c r="F7" i="11" s="1"/>
  <c r="H4" i="3"/>
  <c r="G6" i="11" s="1"/>
  <c r="G10" i="2"/>
  <c r="G9" i="2"/>
  <c r="G8" i="2"/>
  <c r="G7" i="2"/>
  <c r="G6" i="2"/>
  <c r="G5" i="2"/>
  <c r="G4" i="2"/>
  <c r="H15" i="1"/>
  <c r="F20" i="8" s="1"/>
  <c r="H14" i="1"/>
  <c r="H13" i="1"/>
  <c r="H12" i="1"/>
  <c r="G22" i="9" s="1"/>
  <c r="H11" i="1"/>
  <c r="G21" i="9" s="1"/>
  <c r="H10" i="1"/>
  <c r="F16" i="8" s="1"/>
  <c r="F15" i="9" s="1"/>
  <c r="H9" i="1"/>
  <c r="H8" i="1"/>
  <c r="F14" i="8" s="1"/>
  <c r="F13" i="9" s="1"/>
  <c r="H7" i="1"/>
  <c r="H6" i="1"/>
  <c r="H5" i="1"/>
  <c r="F11" i="8" s="1"/>
  <c r="F6" i="9" s="1"/>
  <c r="H4" i="1"/>
  <c r="G20" i="9" s="1"/>
  <c r="L31" i="10" l="1"/>
  <c r="L15" i="10"/>
  <c r="L17" i="8"/>
  <c r="I21" i="9" s="1"/>
  <c r="J13" i="10"/>
  <c r="L13" i="10" s="1"/>
  <c r="L16" i="14"/>
  <c r="L23" i="10"/>
  <c r="F12" i="8"/>
  <c r="F7" i="9" s="1"/>
  <c r="G7" i="9"/>
  <c r="F19" i="8"/>
  <c r="F23" i="9" s="1"/>
  <c r="G23" i="9"/>
  <c r="F16" i="10"/>
  <c r="F28" i="11" s="1"/>
  <c r="G28" i="11"/>
  <c r="F31" i="10"/>
  <c r="F8" i="11" s="1"/>
  <c r="G8" i="11"/>
  <c r="G55" i="11"/>
  <c r="F39" i="10"/>
  <c r="F55" i="11" s="1"/>
  <c r="J10" i="8"/>
  <c r="M11" i="8"/>
  <c r="J18" i="8"/>
  <c r="O11" i="10"/>
  <c r="L11" i="8"/>
  <c r="L24" i="14"/>
  <c r="L12" i="12"/>
  <c r="J62" i="14"/>
  <c r="L62" i="14" s="1"/>
  <c r="L63" i="14"/>
  <c r="F10" i="8"/>
  <c r="F20" i="9" s="1"/>
  <c r="J17" i="8"/>
  <c r="M17" i="8" s="1"/>
  <c r="F18" i="8"/>
  <c r="F22" i="9" s="1"/>
  <c r="G13" i="9"/>
  <c r="F9" i="10"/>
  <c r="F6" i="11" s="1"/>
  <c r="F11" i="10"/>
  <c r="F13" i="11" s="1"/>
  <c r="F13" i="10"/>
  <c r="F20" i="11" s="1"/>
  <c r="F21" i="10"/>
  <c r="F41" i="11" s="1"/>
  <c r="F35" i="10"/>
  <c r="F22" i="11" s="1"/>
  <c r="L43" i="10"/>
  <c r="G29" i="11"/>
  <c r="G36" i="11"/>
  <c r="J25" i="12"/>
  <c r="O25" i="12" s="1"/>
  <c r="L40" i="12"/>
  <c r="L44" i="12"/>
  <c r="J47" i="12"/>
  <c r="O43" i="12" s="1"/>
  <c r="L75" i="14"/>
  <c r="G6" i="9"/>
  <c r="O19" i="10"/>
  <c r="L37" i="10"/>
  <c r="F42" i="10"/>
  <c r="F50" i="11" s="1"/>
  <c r="G35" i="11"/>
  <c r="L16" i="12"/>
  <c r="L57" i="12"/>
  <c r="O61" i="12"/>
  <c r="L55" i="14"/>
  <c r="L31" i="12"/>
  <c r="G51" i="15"/>
  <c r="F80" i="14"/>
  <c r="F51" i="15" s="1"/>
  <c r="J12" i="8"/>
  <c r="M12" i="8" s="1"/>
  <c r="J20" i="8"/>
  <c r="M20" i="8" s="1"/>
  <c r="G15" i="9"/>
  <c r="J14" i="10"/>
  <c r="O21" i="10" s="1"/>
  <c r="J22" i="10"/>
  <c r="F33" i="10"/>
  <c r="F16" i="11" s="1"/>
  <c r="F36" i="10"/>
  <c r="F23" i="11" s="1"/>
  <c r="L44" i="10"/>
  <c r="L10" i="12"/>
  <c r="G63" i="15"/>
  <c r="F38" i="14"/>
  <c r="F63" i="15" s="1"/>
  <c r="F14" i="10"/>
  <c r="F21" i="11" s="1"/>
  <c r="F22" i="10"/>
  <c r="F42" i="11" s="1"/>
  <c r="J40" i="10"/>
  <c r="L40" i="10" s="1"/>
  <c r="L41" i="10"/>
  <c r="G7" i="11"/>
  <c r="J26" i="12"/>
  <c r="L26" i="12" s="1"/>
  <c r="J31" i="12"/>
  <c r="L58" i="12"/>
  <c r="O64" i="12"/>
  <c r="J64" i="12"/>
  <c r="L64" i="12" s="1"/>
  <c r="F12" i="10"/>
  <c r="F14" i="11" s="1"/>
  <c r="F17" i="10"/>
  <c r="F48" i="11" s="1"/>
  <c r="J20" i="10"/>
  <c r="L20" i="10" s="1"/>
  <c r="J34" i="10"/>
  <c r="L34" i="10" s="1"/>
  <c r="L35" i="10"/>
  <c r="J13" i="12"/>
  <c r="L13" i="12" s="1"/>
  <c r="L14" i="12"/>
  <c r="O16" i="12"/>
  <c r="L59" i="14"/>
  <c r="O15" i="10"/>
  <c r="F20" i="10"/>
  <c r="F49" i="11" s="1"/>
  <c r="O23" i="10"/>
  <c r="J41" i="12"/>
  <c r="O48" i="12" s="1"/>
  <c r="J45" i="12"/>
  <c r="L45" i="12" s="1"/>
  <c r="O57" i="12"/>
  <c r="L63" i="12"/>
  <c r="J56" i="14"/>
  <c r="L56" i="14" s="1"/>
  <c r="F15" i="10"/>
  <c r="F27" i="11" s="1"/>
  <c r="J18" i="10"/>
  <c r="O18" i="10" s="1"/>
  <c r="J32" i="10"/>
  <c r="J38" i="10"/>
  <c r="O38" i="10" s="1"/>
  <c r="L39" i="10"/>
  <c r="F44" i="10"/>
  <c r="F44" i="11" s="1"/>
  <c r="J17" i="12"/>
  <c r="O17" i="12" s="1"/>
  <c r="J29" i="12"/>
  <c r="O29" i="12" s="1"/>
  <c r="O46" i="12"/>
  <c r="L10" i="14"/>
  <c r="J37" i="14"/>
  <c r="J43" i="14"/>
  <c r="L43" i="14" s="1"/>
  <c r="O65" i="14"/>
  <c r="J84" i="14"/>
  <c r="L84" i="14" s="1"/>
  <c r="J76" i="14"/>
  <c r="L76" i="14" s="1"/>
  <c r="J83" i="14"/>
  <c r="L83" i="14" s="1"/>
  <c r="M83" i="14" s="1"/>
  <c r="I72" i="15" s="1"/>
  <c r="J54" i="14"/>
  <c r="M87" i="14"/>
  <c r="I100" i="15" s="1"/>
  <c r="J60" i="12"/>
  <c r="O60" i="12" s="1"/>
  <c r="J14" i="14"/>
  <c r="L14" i="14" s="1"/>
  <c r="J22" i="14"/>
  <c r="L22" i="14" s="1"/>
  <c r="L73" i="14"/>
  <c r="M88" i="14"/>
  <c r="I65" i="15" s="1"/>
  <c r="L56" i="12"/>
  <c r="L61" i="12"/>
  <c r="J11" i="14"/>
  <c r="O24" i="14" s="1"/>
  <c r="J19" i="14"/>
  <c r="L19" i="14" s="1"/>
  <c r="J32" i="14"/>
  <c r="O36" i="14" s="1"/>
  <c r="J35" i="14"/>
  <c r="L35" i="14" s="1"/>
  <c r="J41" i="14"/>
  <c r="L41" i="14" s="1"/>
  <c r="J64" i="14"/>
  <c r="L64" i="14" s="1"/>
  <c r="J58" i="12"/>
  <c r="O63" i="12" s="1"/>
  <c r="J40" i="14"/>
  <c r="L40" i="14" s="1"/>
  <c r="J78" i="14"/>
  <c r="L78" i="14" s="1"/>
  <c r="J86" i="14"/>
  <c r="L86" i="14" s="1"/>
  <c r="O11" i="14"/>
  <c r="M40" i="10" l="1"/>
  <c r="I37" i="11" s="1"/>
  <c r="O33" i="10"/>
  <c r="O32" i="10"/>
  <c r="L10" i="8"/>
  <c r="I20" i="9" s="1"/>
  <c r="M13" i="8"/>
  <c r="L16" i="8"/>
  <c r="O75" i="14"/>
  <c r="O78" i="14"/>
  <c r="O41" i="14"/>
  <c r="M73" i="14"/>
  <c r="I57" i="15" s="1"/>
  <c r="M74" i="14"/>
  <c r="I9" i="15" s="1"/>
  <c r="O77" i="14"/>
  <c r="O43" i="14"/>
  <c r="O45" i="14"/>
  <c r="O42" i="12"/>
  <c r="O44" i="12"/>
  <c r="O14" i="12"/>
  <c r="L29" i="12"/>
  <c r="M29" i="12" s="1"/>
  <c r="I35" i="13" s="1"/>
  <c r="O22" i="10"/>
  <c r="L22" i="10"/>
  <c r="L41" i="12"/>
  <c r="O62" i="14"/>
  <c r="L12" i="8"/>
  <c r="M10" i="8"/>
  <c r="O16" i="14"/>
  <c r="M15" i="12"/>
  <c r="I41" i="13" s="1"/>
  <c r="O12" i="14"/>
  <c r="O63" i="14"/>
  <c r="O86" i="14"/>
  <c r="O82" i="14"/>
  <c r="O40" i="12"/>
  <c r="M62" i="14"/>
  <c r="I85" i="15" s="1"/>
  <c r="O73" i="14"/>
  <c r="O14" i="14"/>
  <c r="L54" i="14"/>
  <c r="O51" i="14"/>
  <c r="M76" i="14"/>
  <c r="I23" i="15" s="1"/>
  <c r="L37" i="14"/>
  <c r="M37" i="14" s="1"/>
  <c r="I56" i="15" s="1"/>
  <c r="O37" i="14"/>
  <c r="O32" i="12"/>
  <c r="O44" i="10"/>
  <c r="O31" i="12"/>
  <c r="O40" i="10"/>
  <c r="O14" i="10"/>
  <c r="L14" i="10"/>
  <c r="O79" i="14"/>
  <c r="O26" i="12"/>
  <c r="O36" i="10"/>
  <c r="O20" i="10"/>
  <c r="O9" i="10"/>
  <c r="M16" i="8"/>
  <c r="M16" i="14"/>
  <c r="I48" i="15" s="1"/>
  <c r="O41" i="12"/>
  <c r="L11" i="14"/>
  <c r="M21" i="14" s="1"/>
  <c r="I83" i="15" s="1"/>
  <c r="O20" i="14"/>
  <c r="M43" i="10"/>
  <c r="I57" i="11" s="1"/>
  <c r="O61" i="14"/>
  <c r="O44" i="14"/>
  <c r="O53" i="14"/>
  <c r="O42" i="14"/>
  <c r="O31" i="14"/>
  <c r="O10" i="14"/>
  <c r="O54" i="14"/>
  <c r="O76" i="14"/>
  <c r="O21" i="14"/>
  <c r="O11" i="12"/>
  <c r="O15" i="14"/>
  <c r="O10" i="12"/>
  <c r="O37" i="10"/>
  <c r="O52" i="14"/>
  <c r="O31" i="10"/>
  <c r="M85" i="14"/>
  <c r="I86" i="15" s="1"/>
  <c r="O12" i="12"/>
  <c r="O55" i="14"/>
  <c r="M75" i="14"/>
  <c r="I16" i="15" s="1"/>
  <c r="O33" i="12"/>
  <c r="L25" i="12"/>
  <c r="O27" i="12"/>
  <c r="M24" i="14"/>
  <c r="I104" i="15" s="1"/>
  <c r="L19" i="8"/>
  <c r="M19" i="8"/>
  <c r="L15" i="8"/>
  <c r="I14" i="9" s="1"/>
  <c r="J13" i="9" s="1"/>
  <c r="L32" i="10"/>
  <c r="M44" i="10" s="1"/>
  <c r="I44" i="11" s="1"/>
  <c r="L17" i="12"/>
  <c r="M17" i="12" s="1"/>
  <c r="I55" i="13" s="1"/>
  <c r="O81" i="14"/>
  <c r="M14" i="12"/>
  <c r="I34" i="13" s="1"/>
  <c r="O35" i="14"/>
  <c r="O62" i="12"/>
  <c r="O85" i="14"/>
  <c r="M10" i="14"/>
  <c r="I6" i="15" s="1"/>
  <c r="M20" i="14"/>
  <c r="I76" i="15" s="1"/>
  <c r="M12" i="14"/>
  <c r="I20" i="15" s="1"/>
  <c r="O23" i="14"/>
  <c r="M13" i="14"/>
  <c r="I27" i="15" s="1"/>
  <c r="M35" i="10"/>
  <c r="I22" i="11" s="1"/>
  <c r="O28" i="12"/>
  <c r="O60" i="14"/>
  <c r="O74" i="14"/>
  <c r="O15" i="12"/>
  <c r="O56" i="12"/>
  <c r="L14" i="8"/>
  <c r="O45" i="12"/>
  <c r="L18" i="8"/>
  <c r="I22" i="9" s="1"/>
  <c r="O10" i="10"/>
  <c r="L18" i="10"/>
  <c r="M15" i="8"/>
  <c r="O18" i="12"/>
  <c r="M31" i="10"/>
  <c r="I8" i="11" s="1"/>
  <c r="L38" i="10"/>
  <c r="M38" i="10" s="1"/>
  <c r="I30" i="11" s="1"/>
  <c r="M56" i="14"/>
  <c r="I43" i="15" s="1"/>
  <c r="L47" i="12"/>
  <c r="M47" i="12" s="1"/>
  <c r="I57" i="13" s="1"/>
  <c r="O47" i="12"/>
  <c r="O35" i="10"/>
  <c r="M77" i="14"/>
  <c r="I30" i="15" s="1"/>
  <c r="O56" i="14"/>
  <c r="O59" i="14"/>
  <c r="O43" i="10"/>
  <c r="O34" i="10"/>
  <c r="O40" i="14"/>
  <c r="M86" i="14"/>
  <c r="I93" i="15" s="1"/>
  <c r="O87" i="14"/>
  <c r="O32" i="14"/>
  <c r="M78" i="14"/>
  <c r="I36" i="15" s="1"/>
  <c r="M64" i="14"/>
  <c r="I99" i="15" s="1"/>
  <c r="L32" i="14"/>
  <c r="O30" i="14"/>
  <c r="M22" i="14"/>
  <c r="I90" i="15" s="1"/>
  <c r="O59" i="12"/>
  <c r="M84" i="14"/>
  <c r="I79" i="15" s="1"/>
  <c r="O41" i="10"/>
  <c r="L60" i="12"/>
  <c r="M59" i="12" s="1"/>
  <c r="I30" i="13" s="1"/>
  <c r="O13" i="14"/>
  <c r="O17" i="10"/>
  <c r="M18" i="14"/>
  <c r="I62" i="15" s="1"/>
  <c r="O39" i="10"/>
  <c r="O57" i="14"/>
  <c r="M82" i="14"/>
  <c r="I107" i="15" s="1"/>
  <c r="M14" i="8"/>
  <c r="M18" i="8"/>
  <c r="O33" i="14"/>
  <c r="O30" i="10"/>
  <c r="O12" i="10"/>
  <c r="O18" i="14"/>
  <c r="O83" i="14"/>
  <c r="O19" i="14"/>
  <c r="O64" i="14"/>
  <c r="M19" i="14"/>
  <c r="I69" i="15" s="1"/>
  <c r="O22" i="14"/>
  <c r="O88" i="14"/>
  <c r="O84" i="14"/>
  <c r="O58" i="12"/>
  <c r="M39" i="10"/>
  <c r="I55" i="11" s="1"/>
  <c r="O58" i="14"/>
  <c r="M10" i="12"/>
  <c r="I6" i="13" s="1"/>
  <c r="O17" i="14"/>
  <c r="M63" i="14"/>
  <c r="I92" i="15" s="1"/>
  <c r="L13" i="8"/>
  <c r="O16" i="10"/>
  <c r="O13" i="12"/>
  <c r="O13" i="10"/>
  <c r="O42" i="10"/>
  <c r="M36" i="10" l="1"/>
  <c r="I23" i="11" s="1"/>
  <c r="M61" i="12"/>
  <c r="I44" i="13" s="1"/>
  <c r="M64" i="12"/>
  <c r="M63" i="12"/>
  <c r="I58" i="13" s="1"/>
  <c r="M32" i="14"/>
  <c r="I21" i="15" s="1"/>
  <c r="J20" i="15" s="1"/>
  <c r="M42" i="14"/>
  <c r="I91" i="15" s="1"/>
  <c r="M44" i="14"/>
  <c r="I105" i="15" s="1"/>
  <c r="M34" i="14"/>
  <c r="M36" i="14"/>
  <c r="I49" i="15" s="1"/>
  <c r="J48" i="15" s="1"/>
  <c r="M30" i="14"/>
  <c r="I7" i="15" s="1"/>
  <c r="M33" i="14"/>
  <c r="I28" i="15" s="1"/>
  <c r="M31" i="14"/>
  <c r="I14" i="15" s="1"/>
  <c r="M38" i="14"/>
  <c r="I63" i="15" s="1"/>
  <c r="J62" i="15" s="1"/>
  <c r="M39" i="14"/>
  <c r="M30" i="10"/>
  <c r="I36" i="11" s="1"/>
  <c r="M33" i="12"/>
  <c r="I56" i="13" s="1"/>
  <c r="M25" i="12"/>
  <c r="I7" i="13" s="1"/>
  <c r="M32" i="12"/>
  <c r="I49" i="13" s="1"/>
  <c r="M28" i="12"/>
  <c r="I28" i="13" s="1"/>
  <c r="M27" i="12"/>
  <c r="I21" i="13" s="1"/>
  <c r="M43" i="14"/>
  <c r="I98" i="15" s="1"/>
  <c r="M16" i="12"/>
  <c r="I48" i="13" s="1"/>
  <c r="M41" i="10"/>
  <c r="I9" i="11" s="1"/>
  <c r="M14" i="14"/>
  <c r="I34" i="15" s="1"/>
  <c r="M62" i="12"/>
  <c r="I51" i="13" s="1"/>
  <c r="M34" i="10"/>
  <c r="I43" i="11" s="1"/>
  <c r="J6" i="13"/>
  <c r="J55" i="13"/>
  <c r="M41" i="14"/>
  <c r="I84" i="15" s="1"/>
  <c r="J83" i="15" s="1"/>
  <c r="M58" i="12"/>
  <c r="I23" i="13" s="1"/>
  <c r="M11" i="10"/>
  <c r="I13" i="11" s="1"/>
  <c r="M17" i="10"/>
  <c r="I48" i="11" s="1"/>
  <c r="M16" i="10"/>
  <c r="I28" i="11" s="1"/>
  <c r="M13" i="10"/>
  <c r="I20" i="11" s="1"/>
  <c r="J20" i="11" s="1"/>
  <c r="M12" i="10"/>
  <c r="I14" i="11" s="1"/>
  <c r="M19" i="10"/>
  <c r="I35" i="11" s="1"/>
  <c r="M14" i="10"/>
  <c r="I21" i="11" s="1"/>
  <c r="M9" i="10"/>
  <c r="I6" i="11" s="1"/>
  <c r="M10" i="10"/>
  <c r="I7" i="11" s="1"/>
  <c r="M42" i="12"/>
  <c r="I22" i="13" s="1"/>
  <c r="M32" i="10"/>
  <c r="I15" i="11" s="1"/>
  <c r="M42" i="10"/>
  <c r="I50" i="11" s="1"/>
  <c r="M37" i="10"/>
  <c r="I29" i="11" s="1"/>
  <c r="M33" i="10"/>
  <c r="I16" i="11" s="1"/>
  <c r="M35" i="14"/>
  <c r="I42" i="15" s="1"/>
  <c r="M15" i="10"/>
  <c r="I27" i="11" s="1"/>
  <c r="J27" i="11" s="1"/>
  <c r="M54" i="14"/>
  <c r="I29" i="15" s="1"/>
  <c r="J27" i="15" s="1"/>
  <c r="M52" i="14"/>
  <c r="I15" i="15" s="1"/>
  <c r="M60" i="14"/>
  <c r="I71" i="15" s="1"/>
  <c r="J69" i="15" s="1"/>
  <c r="M65" i="14"/>
  <c r="I106" i="15" s="1"/>
  <c r="J104" i="15" s="1"/>
  <c r="M66" i="14"/>
  <c r="M53" i="14"/>
  <c r="I22" i="15" s="1"/>
  <c r="M51" i="14"/>
  <c r="I8" i="15" s="1"/>
  <c r="M61" i="14"/>
  <c r="I78" i="15" s="1"/>
  <c r="M57" i="14"/>
  <c r="I50" i="15" s="1"/>
  <c r="M13" i="12"/>
  <c r="I27" i="13" s="1"/>
  <c r="M20" i="10"/>
  <c r="I49" i="11" s="1"/>
  <c r="J90" i="15"/>
  <c r="M46" i="12"/>
  <c r="I50" i="13" s="1"/>
  <c r="M23" i="10"/>
  <c r="I56" i="11" s="1"/>
  <c r="M40" i="14"/>
  <c r="I77" i="15" s="1"/>
  <c r="J76" i="15" s="1"/>
  <c r="K6" i="9"/>
  <c r="K13" i="9"/>
  <c r="M41" i="12"/>
  <c r="I15" i="13" s="1"/>
  <c r="M59" i="14"/>
  <c r="I64" i="15" s="1"/>
  <c r="J20" i="9"/>
  <c r="K20" i="9" s="1"/>
  <c r="M44" i="12"/>
  <c r="I36" i="13" s="1"/>
  <c r="J6" i="15"/>
  <c r="M11" i="12"/>
  <c r="I13" i="13" s="1"/>
  <c r="M11" i="14"/>
  <c r="I13" i="15" s="1"/>
  <c r="M23" i="14"/>
  <c r="I97" i="15" s="1"/>
  <c r="J97" i="15" s="1"/>
  <c r="M15" i="14"/>
  <c r="I41" i="15" s="1"/>
  <c r="J41" i="15" s="1"/>
  <c r="M17" i="14"/>
  <c r="I55" i="15" s="1"/>
  <c r="J55" i="15" s="1"/>
  <c r="M22" i="10"/>
  <c r="I42" i="11" s="1"/>
  <c r="M21" i="10"/>
  <c r="I41" i="11" s="1"/>
  <c r="M12" i="12"/>
  <c r="I20" i="13" s="1"/>
  <c r="M60" i="12"/>
  <c r="I37" i="13" s="1"/>
  <c r="M57" i="12"/>
  <c r="I16" i="13" s="1"/>
  <c r="J55" i="11"/>
  <c r="M56" i="12"/>
  <c r="I9" i="13" s="1"/>
  <c r="M45" i="12"/>
  <c r="I43" i="13" s="1"/>
  <c r="M40" i="12"/>
  <c r="I8" i="13" s="1"/>
  <c r="M26" i="12"/>
  <c r="I14" i="13" s="1"/>
  <c r="M18" i="10"/>
  <c r="I34" i="11" s="1"/>
  <c r="J34" i="11" s="1"/>
  <c r="J34" i="13"/>
  <c r="M55" i="14"/>
  <c r="I35" i="15" s="1"/>
  <c r="M31" i="12"/>
  <c r="I42" i="13" s="1"/>
  <c r="J41" i="13" s="1"/>
  <c r="M43" i="12"/>
  <c r="I29" i="13" s="1"/>
  <c r="K104" i="15" l="1"/>
  <c r="K69" i="15"/>
  <c r="J13" i="15"/>
  <c r="J27" i="13"/>
  <c r="K97" i="15"/>
  <c r="K34" i="11"/>
  <c r="J13" i="13"/>
  <c r="J48" i="11"/>
  <c r="J13" i="11"/>
  <c r="J34" i="15"/>
  <c r="K34" i="15" s="1"/>
  <c r="K55" i="11"/>
  <c r="K55" i="13"/>
  <c r="J41" i="11"/>
  <c r="J6" i="11"/>
  <c r="K6" i="11" s="1"/>
  <c r="J20" i="13"/>
  <c r="K20" i="13" s="1"/>
  <c r="J48" i="13"/>
  <c r="K48" i="13" s="1"/>
  <c r="K6" i="15"/>
  <c r="K55" i="15"/>
  <c r="K27" i="13" l="1"/>
  <c r="K41" i="13"/>
  <c r="K13" i="11"/>
  <c r="K13" i="15"/>
  <c r="K83" i="15"/>
  <c r="K41" i="15"/>
  <c r="K6" i="13"/>
  <c r="K20" i="15"/>
  <c r="K41" i="11"/>
  <c r="K48" i="11"/>
  <c r="K62" i="15"/>
  <c r="K27" i="11"/>
  <c r="K20" i="11"/>
  <c r="K13" i="13"/>
  <c r="K27" i="15"/>
</calcChain>
</file>

<file path=xl/sharedStrings.xml><?xml version="1.0" encoding="utf-8"?>
<sst xmlns="http://schemas.openxmlformats.org/spreadsheetml/2006/main" count="1591" uniqueCount="374">
  <si>
    <t>Open entries</t>
  </si>
  <si>
    <t>Class</t>
  </si>
  <si>
    <t>No</t>
  </si>
  <si>
    <t>Rider Name</t>
  </si>
  <si>
    <t>Horse Name</t>
  </si>
  <si>
    <t>Pony Club and Team</t>
  </si>
  <si>
    <t>Team</t>
  </si>
  <si>
    <t>Score</t>
  </si>
  <si>
    <t>%</t>
  </si>
  <si>
    <t>collective</t>
  </si>
  <si>
    <t>submisson</t>
  </si>
  <si>
    <t>team</t>
  </si>
  <si>
    <t>Rebecca Parsonage</t>
  </si>
  <si>
    <t>Wacton Billy</t>
  </si>
  <si>
    <t>Ludlow Hunt</t>
  </si>
  <si>
    <t>Allsorts</t>
  </si>
  <si>
    <t>t</t>
  </si>
  <si>
    <t>Emily Yeomans</t>
  </si>
  <si>
    <t>Silken Brew</t>
  </si>
  <si>
    <t>North Shropshire Hunt</t>
  </si>
  <si>
    <t>North Shropshire</t>
  </si>
  <si>
    <t>Alice Parton</t>
  </si>
  <si>
    <t>Sportsfield Cookie</t>
  </si>
  <si>
    <t>Isabella Jackson</t>
  </si>
  <si>
    <t>Talos</t>
  </si>
  <si>
    <t>Amy Morris</t>
  </si>
  <si>
    <t>Miller Milo</t>
  </si>
  <si>
    <t>Wheatland Hunt</t>
  </si>
  <si>
    <t>Wheatland</t>
  </si>
  <si>
    <t>Isabella Rowley</t>
  </si>
  <si>
    <t>Lydican Lara</t>
  </si>
  <si>
    <t>Georgina Crawford</t>
  </si>
  <si>
    <t>Limbo Hugo</t>
  </si>
  <si>
    <t>Sophia Marston</t>
  </si>
  <si>
    <t>Solitaire</t>
  </si>
  <si>
    <t>North Warwickshire</t>
  </si>
  <si>
    <t>Georgie Hadaway</t>
  </si>
  <si>
    <t>Cynheidrefawr Ceidrych</t>
  </si>
  <si>
    <t>Pytchley Hunt</t>
  </si>
  <si>
    <t>Jessica Mcleod</t>
  </si>
  <si>
    <t>Contrast Z</t>
  </si>
  <si>
    <t>Mixed</t>
  </si>
  <si>
    <t>Daisy Beards</t>
  </si>
  <si>
    <t>Orion VI</t>
  </si>
  <si>
    <t>Warwickshire Hunt</t>
  </si>
  <si>
    <t>Aberaeron Aur-Yr-Aeron</t>
  </si>
  <si>
    <t>Collective</t>
  </si>
  <si>
    <t>Submission</t>
  </si>
  <si>
    <t>Bo Crump</t>
  </si>
  <si>
    <t>Keatinge Hugo Boss</t>
  </si>
  <si>
    <t>Grace Brighton</t>
  </si>
  <si>
    <t>Spring Hills Charisma Bay</t>
  </si>
  <si>
    <t>Albrighton Woodland Hunt</t>
  </si>
  <si>
    <t>Anastasia Meadows</t>
  </si>
  <si>
    <t>Minnie law McCoy</t>
  </si>
  <si>
    <t>Atherstone Hunt</t>
  </si>
  <si>
    <t>Amy McGowan</t>
  </si>
  <si>
    <t>Knocklucas Blue Diamond</t>
  </si>
  <si>
    <t>Heart of England</t>
  </si>
  <si>
    <t>Matilda Wall</t>
  </si>
  <si>
    <t>Baileys Original</t>
  </si>
  <si>
    <t>Venetia Hamilton</t>
  </si>
  <si>
    <t>Glencorran</t>
  </si>
  <si>
    <t>Keatinge Savannah</t>
  </si>
  <si>
    <t>Pony Club</t>
  </si>
  <si>
    <t>Martha Rendle</t>
  </si>
  <si>
    <t>Lismore Limerick</t>
  </si>
  <si>
    <t>Pytchley</t>
  </si>
  <si>
    <t>Jess Hadaway</t>
  </si>
  <si>
    <t>Archie</t>
  </si>
  <si>
    <t>Ellie El Khamlichi</t>
  </si>
  <si>
    <t>Kilcorban Showman</t>
  </si>
  <si>
    <t>Atherstone Kestrels</t>
  </si>
  <si>
    <t>Beatrice Payne</t>
  </si>
  <si>
    <t>Carnsdale Cosmopolitan</t>
  </si>
  <si>
    <t>Hawkhill Flash</t>
  </si>
  <si>
    <t>North Shropshire Green</t>
  </si>
  <si>
    <t>Katherine Ing</t>
  </si>
  <si>
    <t>Harvey</t>
  </si>
  <si>
    <t>Betty Baker</t>
  </si>
  <si>
    <t>Escaarda</t>
  </si>
  <si>
    <t>Atherstone Wheatland Mix</t>
  </si>
  <si>
    <t>Oliver A. M. Smith</t>
  </si>
  <si>
    <t>Role on Ozzie</t>
  </si>
  <si>
    <t>Ludlow</t>
  </si>
  <si>
    <t>Alice Salwey</t>
  </si>
  <si>
    <t>UPTONS DELI CAROUSEL</t>
  </si>
  <si>
    <t>Mouse Boddy</t>
  </si>
  <si>
    <t>Jeordie Jubilee</t>
  </si>
  <si>
    <t>Atherstone Eagles</t>
  </si>
  <si>
    <t>Esme Hatton</t>
  </si>
  <si>
    <t>Fursten Jubilee</t>
  </si>
  <si>
    <t>Isobelle Crump</t>
  </si>
  <si>
    <t>ELMSIDE DARKIE</t>
  </si>
  <si>
    <t>Ollie Hadaway</t>
  </si>
  <si>
    <t>James</t>
  </si>
  <si>
    <t>Harriet Boddy</t>
  </si>
  <si>
    <t>watkins</t>
  </si>
  <si>
    <t>Minnie Law McCoy</t>
  </si>
  <si>
    <t>Anna Warner</t>
  </si>
  <si>
    <t>Thin Ice</t>
  </si>
  <si>
    <t>Dee Edwards</t>
  </si>
  <si>
    <t>Cloneden Belle</t>
  </si>
  <si>
    <t>Aston Sidwell</t>
  </si>
  <si>
    <t>Disien</t>
  </si>
  <si>
    <t>Imogen McGee</t>
  </si>
  <si>
    <t>Tiger Balm</t>
  </si>
  <si>
    <t>Castlegannon</t>
  </si>
  <si>
    <t>Lucy Watts</t>
  </si>
  <si>
    <t>Freckleton English Rose</t>
  </si>
  <si>
    <t>Rosie Jones</t>
  </si>
  <si>
    <t>Jive</t>
  </si>
  <si>
    <t>Evie Derbyshire</t>
  </si>
  <si>
    <t>Townend Little Treasure</t>
  </si>
  <si>
    <t>West Warwickshire</t>
  </si>
  <si>
    <t>MFH April</t>
  </si>
  <si>
    <t>Katie Markworth</t>
  </si>
  <si>
    <t>Miss Ellie</t>
  </si>
  <si>
    <t>Albrighton Hunt</t>
  </si>
  <si>
    <t>Abigail Bradley</t>
  </si>
  <si>
    <t>Opposition Spirit</t>
  </si>
  <si>
    <t>Megan Baxter</t>
  </si>
  <si>
    <t>Coevers RS</t>
  </si>
  <si>
    <t>Ella Perkins</t>
  </si>
  <si>
    <t>Derrylackey Angel</t>
  </si>
  <si>
    <t>Gracie Tomkins</t>
  </si>
  <si>
    <t>Portarra Star</t>
  </si>
  <si>
    <t>Joanna Leadley</t>
  </si>
  <si>
    <t>Widlake Excellonce</t>
  </si>
  <si>
    <t>Jess Radnor</t>
  </si>
  <si>
    <t>Limestone Ringo</t>
  </si>
  <si>
    <t>Millie Morgan</t>
  </si>
  <si>
    <t>Mischief Molly</t>
  </si>
  <si>
    <t>Lilli Parker</t>
  </si>
  <si>
    <t>Glengoole Apollo</t>
  </si>
  <si>
    <t>Erin Andrews</t>
  </si>
  <si>
    <t>Mr Finntastic</t>
  </si>
  <si>
    <t>Connie Strutt</t>
  </si>
  <si>
    <t>Bakeburn Bayleaf</t>
  </si>
  <si>
    <t>Megan Cappaert</t>
  </si>
  <si>
    <t>Houston</t>
  </si>
  <si>
    <t>Tilly Evans</t>
  </si>
  <si>
    <t>I spotted a tic tac</t>
  </si>
  <si>
    <t>Mollie Salter</t>
  </si>
  <si>
    <t>Coole Rose Star</t>
  </si>
  <si>
    <t>Annabelle Wixey</t>
  </si>
  <si>
    <t>Uptown girl</t>
  </si>
  <si>
    <t>North Shropshire Orange</t>
  </si>
  <si>
    <t>Euan Montgomery</t>
  </si>
  <si>
    <t>Bishops Country Girl</t>
  </si>
  <si>
    <t>North Shropshire Yellow</t>
  </si>
  <si>
    <t>Elizabeth Horne</t>
  </si>
  <si>
    <t>Cillbhrid Kate</t>
  </si>
  <si>
    <t>Atherstone Owls</t>
  </si>
  <si>
    <t>Aimee Hewitt</t>
  </si>
  <si>
    <t>Dazzling Daruis</t>
  </si>
  <si>
    <t>Andrew Fretwell</t>
  </si>
  <si>
    <t>Mister Dexter</t>
  </si>
  <si>
    <t>Annabelle Wolverson</t>
  </si>
  <si>
    <t>I Blame Bertie</t>
  </si>
  <si>
    <t>Dora Prytherch</t>
  </si>
  <si>
    <t>Dry Lightening</t>
  </si>
  <si>
    <t>Arabella Timmis</t>
  </si>
  <si>
    <t>Bright Spark</t>
  </si>
  <si>
    <t>Ella Viktoria Perkins</t>
  </si>
  <si>
    <t>Harriet Boyd</t>
  </si>
  <si>
    <t>Irish Faerie Myth</t>
  </si>
  <si>
    <t>Atherstone Falcons</t>
  </si>
  <si>
    <t>Chloe Derbyshire</t>
  </si>
  <si>
    <t>Menai-haft-a-beer</t>
  </si>
  <si>
    <t>LILA RIGG</t>
  </si>
  <si>
    <t>tofee</t>
  </si>
  <si>
    <t>Jemima Warner</t>
  </si>
  <si>
    <t>The Colour Jester</t>
  </si>
  <si>
    <t>Gregor Montgomery</t>
  </si>
  <si>
    <t>Blackfort Ginger</t>
  </si>
  <si>
    <t>Olivia McLaughlin</t>
  </si>
  <si>
    <t>Illane Spark</t>
  </si>
  <si>
    <t>Rosie Harris</t>
  </si>
  <si>
    <t>Ron's Academy</t>
  </si>
  <si>
    <t>Kylenahone Cailin Killea</t>
  </si>
  <si>
    <t>Finlay Montgomery</t>
  </si>
  <si>
    <t>Ballykillen Lass</t>
  </si>
  <si>
    <t>Tessa Weston</t>
  </si>
  <si>
    <t>Boo</t>
  </si>
  <si>
    <t>Olivia Guyatt</t>
  </si>
  <si>
    <t>Tullibards Connelly</t>
  </si>
  <si>
    <t>Evelyn O'Sullivan</t>
  </si>
  <si>
    <t>Abney Rio</t>
  </si>
  <si>
    <t>Tillie Orton</t>
  </si>
  <si>
    <t>MVS Hailee</t>
  </si>
  <si>
    <t>Libby Chapman</t>
  </si>
  <si>
    <t>For Real</t>
  </si>
  <si>
    <t xml:space="preserve">Mixed
</t>
  </si>
  <si>
    <t>Daisy-mae Baker</t>
  </si>
  <si>
    <t>Lillie Beauty</t>
  </si>
  <si>
    <t>Harriet Tett</t>
  </si>
  <si>
    <t>Michael Finnegan</t>
  </si>
  <si>
    <t>Daisy Bethune</t>
  </si>
  <si>
    <t>Rookwood Captain</t>
  </si>
  <si>
    <t>Isabel Moreton</t>
  </si>
  <si>
    <t>Andy's Oscar</t>
  </si>
  <si>
    <t>Scarlett Dandy</t>
  </si>
  <si>
    <t>Midnight Masquerade</t>
  </si>
  <si>
    <t>Olephia Holdsworth-Hutt</t>
  </si>
  <si>
    <t>Red Sonia</t>
  </si>
  <si>
    <t>Isabelle Arthur</t>
  </si>
  <si>
    <t>Murk and Mizzel</t>
  </si>
  <si>
    <t>Isla Rose Edwards</t>
  </si>
  <si>
    <t>Phoenix</t>
  </si>
  <si>
    <t>Angus Chapple</t>
  </si>
  <si>
    <t>RSPCA BUNNY</t>
  </si>
  <si>
    <t>Hannah Tolan</t>
  </si>
  <si>
    <t>Freya</t>
  </si>
  <si>
    <t>South Staffordshire Hunt</t>
  </si>
  <si>
    <t>Lauren White</t>
  </si>
  <si>
    <t>Dottie</t>
  </si>
  <si>
    <t>Lucy Orme</t>
  </si>
  <si>
    <t>Raylands Lucky Ellie</t>
  </si>
  <si>
    <t>South Shropshire Hunt</t>
  </si>
  <si>
    <t>Isabella Moreton</t>
  </si>
  <si>
    <t>Newoak Truffel</t>
  </si>
  <si>
    <t>Lily Smart</t>
  </si>
  <si>
    <t>New Tricks</t>
  </si>
  <si>
    <t>Megan Martin</t>
  </si>
  <si>
    <t>Grace</t>
  </si>
  <si>
    <t>SCARLETT CHAPPLE</t>
  </si>
  <si>
    <t>DURBORO TANSY</t>
  </si>
  <si>
    <t>Matilda Brooksbank</t>
  </si>
  <si>
    <t>Tom</t>
  </si>
  <si>
    <t>Penny Lea</t>
  </si>
  <si>
    <t>Pleasington Mimosa</t>
  </si>
  <si>
    <t>Rose Cassapi</t>
  </si>
  <si>
    <t>Westfirle Gold Oriole</t>
  </si>
  <si>
    <t>Atherston</t>
  </si>
  <si>
    <t>Eadie Hall</t>
  </si>
  <si>
    <t>Bransby Merlin</t>
  </si>
  <si>
    <t>South Shropshire</t>
  </si>
  <si>
    <t>Charlotte Williams</t>
  </si>
  <si>
    <t>Magic Idol</t>
  </si>
  <si>
    <t>North Shropshire Blue</t>
  </si>
  <si>
    <t>Ella Ross</t>
  </si>
  <si>
    <t>Blue Eyes Boy</t>
  </si>
  <si>
    <t>Atherstone Ospreys</t>
  </si>
  <si>
    <t>Alannah De Jager</t>
  </si>
  <si>
    <t>Stanley</t>
  </si>
  <si>
    <t>North Shropshire Red</t>
  </si>
  <si>
    <t>Delliciea Colvil</t>
  </si>
  <si>
    <t>Sunny Flying Colours</t>
  </si>
  <si>
    <t>Daisy-Mae Baker</t>
  </si>
  <si>
    <t>Chloe Sharman</t>
  </si>
  <si>
    <t>Master for blue</t>
  </si>
  <si>
    <t>Connie Lloyd</t>
  </si>
  <si>
    <t>Roxy</t>
  </si>
  <si>
    <t>Daisy Walters</t>
  </si>
  <si>
    <t>Peasedown Lola</t>
  </si>
  <si>
    <t>North Warwickshire Rubies</t>
  </si>
  <si>
    <t>Ellie Kallabaku</t>
  </si>
  <si>
    <t>Mr Moosah</t>
  </si>
  <si>
    <t>Amelia Upton</t>
  </si>
  <si>
    <t>melody</t>
  </si>
  <si>
    <t>West Midlands</t>
  </si>
  <si>
    <t>Florence Baskott</t>
  </si>
  <si>
    <t>Dylasau Elenid-Fflur</t>
  </si>
  <si>
    <t>North Warwickshire Emeralds</t>
  </si>
  <si>
    <t>Ella Terry</t>
  </si>
  <si>
    <t>Black Blakeney</t>
  </si>
  <si>
    <t>Amy Webster</t>
  </si>
  <si>
    <t>Chum</t>
  </si>
  <si>
    <t>North Shropshire Hunt Purple</t>
  </si>
  <si>
    <t>Ebony</t>
  </si>
  <si>
    <t>Atherstone Hawks</t>
  </si>
  <si>
    <t>Jemima Criddle</t>
  </si>
  <si>
    <t>My Barney Rubble</t>
  </si>
  <si>
    <t>Iris Burton</t>
  </si>
  <si>
    <t>Harry in a Hurry</t>
  </si>
  <si>
    <t>Alicia Iche</t>
  </si>
  <si>
    <t>Michael</t>
  </si>
  <si>
    <t>Albrighton Woodland Mix</t>
  </si>
  <si>
    <t>Daisymay McMurdo</t>
  </si>
  <si>
    <t>Rise Up Reggie</t>
  </si>
  <si>
    <t>Connie Hassall</t>
  </si>
  <si>
    <t>Lovable Rogue</t>
  </si>
  <si>
    <t>Millie-Jane Gardner</t>
  </si>
  <si>
    <t>Apache</t>
  </si>
  <si>
    <t>Eva Bagnall</t>
  </si>
  <si>
    <t>Texas</t>
  </si>
  <si>
    <t>Isla Edwards</t>
  </si>
  <si>
    <t>Esther Griffiths</t>
  </si>
  <si>
    <t>Ellie</t>
  </si>
  <si>
    <t>Rose Paskins</t>
  </si>
  <si>
    <t>Westfirle Golden Oriole</t>
  </si>
  <si>
    <t>Daisy Paybody</t>
  </si>
  <si>
    <t>Crosshue Playboy</t>
  </si>
  <si>
    <t>Pytchley Mix</t>
  </si>
  <si>
    <t>Jemima Fox</t>
  </si>
  <si>
    <t>Ellie May</t>
  </si>
  <si>
    <t>Rosie Board</t>
  </si>
  <si>
    <t>Skyline</t>
  </si>
  <si>
    <t>Georgie Hills</t>
  </si>
  <si>
    <t>Karandesh</t>
  </si>
  <si>
    <t>Maisey Lay</t>
  </si>
  <si>
    <t>Commauns Glory</t>
  </si>
  <si>
    <t>Grace Williams</t>
  </si>
  <si>
    <t>Toffo</t>
  </si>
  <si>
    <t>Lauren Ward</t>
  </si>
  <si>
    <t>Clounamon White Sox</t>
  </si>
  <si>
    <t>Sophie Davies</t>
  </si>
  <si>
    <t>Wernlas Shakira</t>
  </si>
  <si>
    <t>Gabriella Upton</t>
  </si>
  <si>
    <t>flicker</t>
  </si>
  <si>
    <t>Thalia Poretta</t>
  </si>
  <si>
    <t>Snow Queen</t>
  </si>
  <si>
    <t>MEGAN HARRIS</t>
  </si>
  <si>
    <t>Agher</t>
  </si>
  <si>
    <t>Daisy Bickford</t>
  </si>
  <si>
    <t>Mojo</t>
  </si>
  <si>
    <t>Luke Hadfield</t>
  </si>
  <si>
    <t>Springwater What A lark</t>
  </si>
  <si>
    <t>Charlotte Spencer</t>
  </si>
  <si>
    <t>Cynheidrefawr Gwydol</t>
  </si>
  <si>
    <t>Shona Flatley</t>
  </si>
  <si>
    <t>Bertha</t>
  </si>
  <si>
    <t>Florence Pawley</t>
  </si>
  <si>
    <t>Llanarth Gold Label</t>
  </si>
  <si>
    <t>Mila Wagner</t>
  </si>
  <si>
    <t>Oscar</t>
  </si>
  <si>
    <t>Millie May</t>
  </si>
  <si>
    <t>Browbank full monty</t>
  </si>
  <si>
    <t xml:space="preserve">Eva Stanley </t>
  </si>
  <si>
    <t>Rosa</t>
  </si>
  <si>
    <t>Olivia Riley</t>
  </si>
  <si>
    <t>Brocton's Primrose</t>
  </si>
  <si>
    <t>Letia Tushingham</t>
  </si>
  <si>
    <t>Rosscon Arkle</t>
  </si>
  <si>
    <t>Mia Terry</t>
  </si>
  <si>
    <t>West End Mickey</t>
  </si>
  <si>
    <t>Scarlett Chapple</t>
  </si>
  <si>
    <t>Joseph Yates</t>
  </si>
  <si>
    <t>Sally</t>
  </si>
  <si>
    <t>Thomas Gardner</t>
  </si>
  <si>
    <t>Twiglet</t>
  </si>
  <si>
    <t>Open</t>
  </si>
  <si>
    <t>max marks</t>
  </si>
  <si>
    <t>calc score</t>
  </si>
  <si>
    <t>Team Member</t>
  </si>
  <si>
    <t>Position for team results</t>
  </si>
  <si>
    <t>Position</t>
  </si>
  <si>
    <t>Qualfiy</t>
  </si>
  <si>
    <t>Q</t>
  </si>
  <si>
    <t>North Shropshire Pony Club Area Dressage</t>
  </si>
  <si>
    <t>Open Team Scores</t>
  </si>
  <si>
    <t>Total</t>
  </si>
  <si>
    <t>Submisson</t>
  </si>
  <si>
    <t>Arena Place (from teams)</t>
  </si>
  <si>
    <t>Team Score</t>
  </si>
  <si>
    <t>Team Place</t>
  </si>
  <si>
    <t>Qualify</t>
  </si>
  <si>
    <t>Intermediate</t>
  </si>
  <si>
    <t>Section A</t>
  </si>
  <si>
    <t>Q(T)</t>
  </si>
  <si>
    <t>Section B</t>
  </si>
  <si>
    <t>Intermediate Team Scores</t>
  </si>
  <si>
    <t>n/a</t>
  </si>
  <si>
    <t>Novice</t>
  </si>
  <si>
    <t xml:space="preserve"> </t>
  </si>
  <si>
    <t>Calc score</t>
  </si>
  <si>
    <t>Section C</t>
  </si>
  <si>
    <t xml:space="preserve">Q </t>
  </si>
  <si>
    <t>Section D</t>
  </si>
  <si>
    <t>Novice Team Scores</t>
  </si>
  <si>
    <t>Grassroot Qualifier</t>
  </si>
  <si>
    <t>Q (T)</t>
  </si>
  <si>
    <t>Grassroots Team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</si>
</sst>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£-809]#,##0.00"/>
    <numFmt numFmtId="165" formatCode="0.0%"/>
    <numFmt numFmtId="166" formatCode="#,##0.0"/>
  </numFmts>
  <fonts count="27" x14ac:knownFonts="1">
    <font>
      <sz val="10"/>
      <color rgb="FF000000"/>
      <name val="Century Gothic"/>
    </font>
    <font>
      <b/>
      <sz val="10"/>
      <name val="Century Gothic"/>
    </font>
    <font>
      <sz val="10"/>
      <name val="Century Gothic"/>
    </font>
    <font>
      <b/>
      <sz val="11"/>
      <name val="Century Gothic"/>
    </font>
    <font>
      <sz val="11"/>
      <name val="Arial"/>
    </font>
    <font>
      <sz val="11"/>
      <color rgb="FF000000"/>
      <name val="Calibri"/>
    </font>
    <font>
      <sz val="12"/>
      <name val="Calibri"/>
    </font>
    <font>
      <sz val="11"/>
      <color rgb="FF7E3794"/>
      <name val="Century Gothic"/>
    </font>
    <font>
      <sz val="11"/>
      <color rgb="FF000000"/>
      <name val="Arial"/>
    </font>
    <font>
      <b/>
      <sz val="12"/>
      <name val="Century Gothic"/>
    </font>
    <font>
      <b/>
      <sz val="11"/>
      <color rgb="FF7E3794"/>
      <name val="Century Gothic"/>
    </font>
    <font>
      <b/>
      <u/>
      <sz val="16"/>
      <name val="Century Gothic"/>
    </font>
    <font>
      <sz val="11"/>
      <name val="Century Gothic"/>
    </font>
    <font>
      <sz val="12"/>
      <name val="Century Gothic"/>
    </font>
    <font>
      <sz val="14"/>
      <color rgb="FFFF0000"/>
      <name val="Arial"/>
    </font>
    <font>
      <sz val="14"/>
      <color rgb="FF000000"/>
      <name val="Arial"/>
    </font>
    <font>
      <b/>
      <u/>
      <sz val="22"/>
      <name val="Arial"/>
    </font>
    <font>
      <b/>
      <u/>
      <sz val="22"/>
      <name val="Century Gothic"/>
    </font>
    <font>
      <b/>
      <u/>
      <sz val="21"/>
      <name val="Century Gothic"/>
    </font>
    <font>
      <sz val="10"/>
      <name val="Arial"/>
    </font>
    <font>
      <b/>
      <u/>
      <sz val="20"/>
      <name val="Century Gothic"/>
    </font>
    <font>
      <b/>
      <sz val="12"/>
      <name val="Arial"/>
    </font>
    <font>
      <b/>
      <sz val="11"/>
      <name val="Arial"/>
    </font>
    <font>
      <b/>
      <sz val="10"/>
      <name val="Arial"/>
    </font>
    <font>
      <b/>
      <sz val="14"/>
      <name val="Century Gothic"/>
    </font>
    <font>
      <b/>
      <u/>
      <sz val="11"/>
      <name val="Arial"/>
    </font>
    <font>
      <b/>
      <sz val="14"/>
      <name val="Arial"/>
    </font>
  </fonts>
  <fills count="12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E6B8AF"/>
        <bgColor rgb="FFE6B8AF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66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/>
    <xf numFmtId="10" fontId="7" fillId="3" borderId="1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9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/>
    <xf numFmtId="0" fontId="9" fillId="6" borderId="5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/>
    <xf numFmtId="0" fontId="9" fillId="6" borderId="0" xfId="0" applyFont="1" applyFill="1" applyAlignment="1">
      <alignment horizontal="center"/>
    </xf>
    <xf numFmtId="0" fontId="2" fillId="6" borderId="0" xfId="0" applyFont="1" applyFill="1"/>
    <xf numFmtId="0" fontId="4" fillId="6" borderId="0" xfId="0" applyFont="1" applyFill="1" applyAlignment="1"/>
    <xf numFmtId="0" fontId="5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5" fillId="6" borderId="5" xfId="0" applyFont="1" applyFill="1" applyBorder="1" applyAlignment="1"/>
    <xf numFmtId="0" fontId="4" fillId="6" borderId="5" xfId="0" applyFont="1" applyFill="1" applyBorder="1" applyAlignment="1"/>
    <xf numFmtId="0" fontId="2" fillId="0" borderId="0" xfId="0" applyFont="1" applyAlignment="1">
      <alignment vertical="center"/>
    </xf>
    <xf numFmtId="0" fontId="5" fillId="0" borderId="0" xfId="0" applyFont="1" applyAlignment="1"/>
    <xf numFmtId="0" fontId="4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6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9" fillId="5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5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22" fillId="6" borderId="0" xfId="0" applyFont="1" applyFill="1" applyAlignment="1">
      <alignment horizontal="left"/>
    </xf>
    <xf numFmtId="165" fontId="2" fillId="0" borderId="0" xfId="0" applyNumberFormat="1" applyFont="1"/>
    <xf numFmtId="0" fontId="12" fillId="6" borderId="0" xfId="0" applyFont="1" applyFill="1" applyAlignment="1">
      <alignment horizontal="center"/>
    </xf>
    <xf numFmtId="165" fontId="2" fillId="0" borderId="0" xfId="0" applyNumberFormat="1" applyFont="1" applyAlignment="1"/>
    <xf numFmtId="0" fontId="24" fillId="6" borderId="0" xfId="0" applyFont="1" applyFill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6" borderId="2" xfId="0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14" fillId="6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/>
    <xf numFmtId="165" fontId="9" fillId="6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19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left" vertical="center"/>
    </xf>
    <xf numFmtId="0" fontId="23" fillId="6" borderId="0" xfId="0" applyFont="1" applyFill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1" fillId="6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2" fillId="0" borderId="6" xfId="0" applyFont="1" applyBorder="1"/>
    <xf numFmtId="0" fontId="2" fillId="0" borderId="2" xfId="0" applyFont="1" applyBorder="1"/>
    <xf numFmtId="165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166" fontId="4" fillId="0" borderId="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4" fillId="0" borderId="14" xfId="0" applyFont="1" applyBorder="1"/>
    <xf numFmtId="0" fontId="2" fillId="0" borderId="8" xfId="0" applyFont="1" applyBorder="1"/>
    <xf numFmtId="0" fontId="2" fillId="0" borderId="14" xfId="0" applyFont="1" applyBorder="1"/>
    <xf numFmtId="0" fontId="1" fillId="0" borderId="9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6" borderId="0" xfId="0" applyFont="1" applyFill="1" applyAlignment="1">
      <alignment horizontal="center"/>
    </xf>
    <xf numFmtId="165" fontId="1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0" fontId="16" fillId="6" borderId="0" xfId="0" applyFont="1" applyFill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19" fillId="6" borderId="1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165" fontId="17" fillId="0" borderId="0" xfId="0" applyNumberFormat="1" applyFont="1" applyAlignment="1">
      <alignment horizontal="center"/>
    </xf>
    <xf numFmtId="166" fontId="17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6" fontId="2" fillId="0" borderId="14" xfId="0" applyNumberFormat="1" applyFont="1" applyBorder="1"/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14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2" fillId="11" borderId="12" xfId="0" applyFont="1" applyFill="1" applyBorder="1" applyAlignment="1"/>
    <xf numFmtId="0" fontId="2" fillId="11" borderId="13" xfId="0" applyFont="1" applyFill="1" applyBorder="1" applyAlignment="1"/>
  </cellXfs>
  <cellStyles count="1">
    <cellStyle name="Normal" xfId="0" builtinId="0"/>
  </cellStyles>
  <dxfs count="81">
    <dxf>
      <fill>
        <patternFill patternType="solid">
          <fgColor rgb="FFD5A6BD"/>
          <bgColor rgb="FFD5A6B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85200C"/>
          <bgColor rgb="FF85200C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D5A6BD"/>
          <bgColor rgb="FFD5A6BD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85200C"/>
          <bgColor rgb="FF85200C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D5A6BD"/>
          <bgColor rgb="FFD5A6BD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85200C"/>
          <bgColor rgb="FF85200C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D5A6BD"/>
          <bgColor rgb="FFD5A6BD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85200C"/>
          <bgColor rgb="FF85200C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</dxfs>
  <tableStyles count="8">
    <tableStyle name="Open Entries-style" pivot="0" count="3" xr9:uid="{00000000-0011-0000-FFFF-FFFF00000000}">
      <tableStyleElement type="headerRow" dxfId="80"/>
      <tableStyleElement type="firstRowStripe" dxfId="79"/>
      <tableStyleElement type="secondRowStripe" dxfId="78"/>
    </tableStyle>
    <tableStyle name="Int Entries-style" pivot="0" count="3" xr9:uid="{00000000-0011-0000-FFFF-FFFF01000000}">
      <tableStyleElement type="headerRow" dxfId="77"/>
      <tableStyleElement type="firstRowStripe" dxfId="76"/>
      <tableStyleElement type="secondRowStripe" dxfId="75"/>
    </tableStyle>
    <tableStyle name="Novice Warm up entries-style" pivot="0" count="3" xr9:uid="{00000000-0011-0000-FFFF-FFFF02000000}">
      <tableStyleElement type="headerRow" dxfId="74"/>
      <tableStyleElement type="firstRowStripe" dxfId="73"/>
      <tableStyleElement type="secondRowStripe" dxfId="72"/>
    </tableStyle>
    <tableStyle name="Novice Entries-style" pivot="0" count="3" xr9:uid="{00000000-0011-0000-FFFF-FFFF03000000}">
      <tableStyleElement type="headerRow" dxfId="71"/>
      <tableStyleElement type="firstRowStripe" dxfId="70"/>
      <tableStyleElement type="secondRowStripe" dxfId="69"/>
    </tableStyle>
    <tableStyle name="Novice Entries-style 2" pivot="0" count="3" xr9:uid="{00000000-0011-0000-FFFF-FFFF04000000}">
      <tableStyleElement type="headerRow" dxfId="68"/>
      <tableStyleElement type="firstRowStripe" dxfId="67"/>
      <tableStyleElement type="secondRowStripe" dxfId="66"/>
    </tableStyle>
    <tableStyle name="Grassroots Warm up entries-style" pivot="0" count="3" xr9:uid="{00000000-0011-0000-FFFF-FFFF05000000}">
      <tableStyleElement type="headerRow" dxfId="65"/>
      <tableStyleElement type="firstRowStripe" dxfId="64"/>
      <tableStyleElement type="secondRowStripe" dxfId="63"/>
    </tableStyle>
    <tableStyle name="Grassroots Entries-style" pivot="0" count="3" xr9:uid="{00000000-0011-0000-FFFF-FFFF06000000}">
      <tableStyleElement type="headerRow" dxfId="62"/>
      <tableStyleElement type="firstRowStripe" dxfId="61"/>
      <tableStyleElement type="secondRowStripe" dxfId="60"/>
    </tableStyle>
    <tableStyle name="Open Individual Results-style" pivot="0" count="3" xr9:uid="{00000000-0011-0000-FFFF-FFFF07000000}">
      <tableStyleElement type="headerRow" dxfId="59"/>
      <tableStyleElement type="firstRowStripe" dxfId="58"/>
      <tableStyleElement type="secondRowStripe" dxfId="57"/>
    </tableStyle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4:J15" headerRowCount="0">
  <tableColumns count="9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</tableColumns>
  <tableStyleInfo name="Open Entrie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C4:J33" headerRowCount="0">
  <tableColumns count="8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</tableColumns>
  <tableStyleInfo name="Int Entrie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G4:I5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Novice Warm up entrie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4:E39" headerRowCount="0">
  <tableColumns count="4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</tableColumns>
  <tableStyleInfo name="Novice Entrie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F4:J39" headerRowCount="0">
  <tableColumns count="5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</tableColumns>
  <tableStyleInfo name="Novice Entries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G6:I10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Grassroots Warm up entrie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B4:J66" headerRowCount="0">
  <tableColumns count="9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  <tableColumn id="9" xr3:uid="{00000000-0010-0000-0600-000009000000}" name="Column9"/>
  </tableColumns>
  <tableStyleInfo name="Grassroots Entrie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0:A20" headerRowCount="0">
  <tableColumns count="1">
    <tableColumn id="1" xr3:uid="{00000000-0010-0000-0700-000001000000}" name="Column1"/>
  </tableColumns>
  <tableStyleInfo name="Open Individual Result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5"/>
  <sheetViews>
    <sheetView workbookViewId="0">
      <selection activeCell="F30" sqref="F30"/>
    </sheetView>
  </sheetViews>
  <sheetFormatPr defaultColWidth="14.3828125" defaultRowHeight="15" customHeight="1" x14ac:dyDescent="0.25"/>
  <cols>
    <col min="1" max="1" width="8" customWidth="1"/>
    <col min="3" max="3" width="18.53515625" customWidth="1"/>
    <col min="4" max="4" width="25.84375" customWidth="1"/>
    <col min="5" max="6" width="33.15234375" customWidth="1"/>
    <col min="7" max="7" width="15.84375" customWidth="1"/>
  </cols>
  <sheetData>
    <row r="1" spans="1:11" ht="12.45" x14ac:dyDescent="0.3">
      <c r="A1" s="1" t="s">
        <v>0</v>
      </c>
      <c r="B1" s="1"/>
      <c r="C1" s="1"/>
      <c r="D1" s="1"/>
      <c r="E1" s="1"/>
      <c r="F1" s="1"/>
      <c r="G1" s="2"/>
      <c r="H1" s="3">
        <v>260</v>
      </c>
      <c r="I1" s="4"/>
      <c r="J1" s="5"/>
      <c r="K1" s="6"/>
    </row>
    <row r="2" spans="1:11" ht="12.45" x14ac:dyDescent="0.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11" t="s">
        <v>10</v>
      </c>
      <c r="K2" s="6" t="s">
        <v>11</v>
      </c>
    </row>
    <row r="3" spans="1:11" ht="13.75" x14ac:dyDescent="0.3">
      <c r="A3" s="12"/>
      <c r="B3" s="13"/>
      <c r="C3" s="1"/>
      <c r="D3" s="151"/>
      <c r="E3" s="14"/>
      <c r="F3" s="14"/>
      <c r="G3" s="38"/>
      <c r="H3" s="152"/>
      <c r="I3" s="153"/>
      <c r="J3" s="154"/>
    </row>
    <row r="4" spans="1:11" ht="15.9" x14ac:dyDescent="0.45">
      <c r="A4" s="85">
        <v>5</v>
      </c>
      <c r="B4" s="15">
        <v>1</v>
      </c>
      <c r="C4" s="16" t="s">
        <v>12</v>
      </c>
      <c r="D4" s="16" t="s">
        <v>13</v>
      </c>
      <c r="E4" s="16" t="s">
        <v>14</v>
      </c>
      <c r="F4" s="16" t="s">
        <v>15</v>
      </c>
      <c r="G4" s="18">
        <v>190</v>
      </c>
      <c r="H4" s="17">
        <f t="shared" ref="H4:H15" si="0">IF(G4=0," ",G4/H$1)</f>
        <v>0.73076923076923073</v>
      </c>
      <c r="I4" s="19">
        <v>52.5</v>
      </c>
      <c r="J4" s="20">
        <v>14</v>
      </c>
      <c r="K4" s="6" t="s">
        <v>16</v>
      </c>
    </row>
    <row r="5" spans="1:11" ht="15.9" x14ac:dyDescent="0.45">
      <c r="A5" s="85">
        <v>5</v>
      </c>
      <c r="B5" s="15">
        <v>2</v>
      </c>
      <c r="C5" s="16" t="s">
        <v>17</v>
      </c>
      <c r="D5" s="16" t="s">
        <v>18</v>
      </c>
      <c r="E5" s="16" t="s">
        <v>19</v>
      </c>
      <c r="F5" s="16" t="s">
        <v>20</v>
      </c>
      <c r="G5" s="18">
        <v>138</v>
      </c>
      <c r="H5" s="17">
        <f t="shared" si="0"/>
        <v>0.53076923076923077</v>
      </c>
      <c r="I5" s="19">
        <v>37.5</v>
      </c>
      <c r="J5" s="20">
        <v>6</v>
      </c>
      <c r="K5" s="6" t="s">
        <v>16</v>
      </c>
    </row>
    <row r="6" spans="1:11" ht="15.9" x14ac:dyDescent="0.45">
      <c r="A6" s="85">
        <v>5</v>
      </c>
      <c r="B6" s="15">
        <v>3</v>
      </c>
      <c r="C6" s="16" t="s">
        <v>21</v>
      </c>
      <c r="D6" s="16" t="s">
        <v>22</v>
      </c>
      <c r="E6" s="16" t="s">
        <v>19</v>
      </c>
      <c r="F6" s="16" t="s">
        <v>20</v>
      </c>
      <c r="G6" s="18">
        <v>175.5</v>
      </c>
      <c r="H6" s="17">
        <f t="shared" si="0"/>
        <v>0.67500000000000004</v>
      </c>
      <c r="I6" s="19">
        <v>47</v>
      </c>
      <c r="J6" s="20">
        <v>13</v>
      </c>
      <c r="K6" s="6" t="s">
        <v>16</v>
      </c>
    </row>
    <row r="7" spans="1:11" ht="15.9" x14ac:dyDescent="0.45">
      <c r="A7" s="85">
        <v>5</v>
      </c>
      <c r="B7" s="15">
        <v>4</v>
      </c>
      <c r="C7" s="16" t="s">
        <v>23</v>
      </c>
      <c r="D7" s="16" t="s">
        <v>24</v>
      </c>
      <c r="E7" s="16" t="s">
        <v>19</v>
      </c>
      <c r="F7" s="16" t="s">
        <v>20</v>
      </c>
      <c r="G7" s="18">
        <v>177</v>
      </c>
      <c r="H7" s="17">
        <f t="shared" si="0"/>
        <v>0.68076923076923079</v>
      </c>
      <c r="I7" s="19">
        <v>46</v>
      </c>
      <c r="J7" s="20">
        <v>12</v>
      </c>
      <c r="K7" s="6" t="s">
        <v>16</v>
      </c>
    </row>
    <row r="8" spans="1:11" ht="15.9" x14ac:dyDescent="0.45">
      <c r="A8" s="85">
        <v>5</v>
      </c>
      <c r="B8" s="15">
        <v>5</v>
      </c>
      <c r="C8" s="16" t="s">
        <v>25</v>
      </c>
      <c r="D8" s="16" t="s">
        <v>26</v>
      </c>
      <c r="E8" s="16" t="s">
        <v>27</v>
      </c>
      <c r="F8" s="16" t="s">
        <v>28</v>
      </c>
      <c r="G8" s="18">
        <v>166.5</v>
      </c>
      <c r="H8" s="17">
        <f t="shared" si="0"/>
        <v>0.64038461538461533</v>
      </c>
      <c r="I8" s="19">
        <v>45</v>
      </c>
      <c r="J8" s="20">
        <v>12</v>
      </c>
      <c r="K8" s="6" t="s">
        <v>16</v>
      </c>
    </row>
    <row r="9" spans="1:11" ht="17.25" customHeight="1" x14ac:dyDescent="0.45">
      <c r="A9" s="85">
        <v>5</v>
      </c>
      <c r="B9" s="15">
        <v>6</v>
      </c>
      <c r="C9" s="16" t="s">
        <v>29</v>
      </c>
      <c r="D9" s="16" t="s">
        <v>30</v>
      </c>
      <c r="E9" s="16" t="s">
        <v>27</v>
      </c>
      <c r="F9" s="16" t="s">
        <v>28</v>
      </c>
      <c r="G9" s="18">
        <v>181.5</v>
      </c>
      <c r="H9" s="17">
        <f t="shared" si="0"/>
        <v>0.69807692307692304</v>
      </c>
      <c r="I9" s="19">
        <v>48.5</v>
      </c>
      <c r="J9" s="20">
        <v>13</v>
      </c>
      <c r="K9" s="6" t="s">
        <v>16</v>
      </c>
    </row>
    <row r="10" spans="1:11" ht="15.9" x14ac:dyDescent="0.45">
      <c r="A10" s="85">
        <v>5</v>
      </c>
      <c r="B10" s="15">
        <v>149</v>
      </c>
      <c r="C10" s="16" t="s">
        <v>31</v>
      </c>
      <c r="D10" s="16" t="s">
        <v>32</v>
      </c>
      <c r="E10" s="16" t="s">
        <v>27</v>
      </c>
      <c r="F10" s="16" t="s">
        <v>28</v>
      </c>
      <c r="G10" s="18">
        <v>148.5</v>
      </c>
      <c r="H10" s="17">
        <f t="shared" si="0"/>
        <v>0.57115384615384612</v>
      </c>
      <c r="I10" s="19">
        <v>39.5</v>
      </c>
      <c r="J10" s="20">
        <v>8</v>
      </c>
      <c r="K10" s="6" t="s">
        <v>16</v>
      </c>
    </row>
    <row r="11" spans="1:11" ht="15.9" x14ac:dyDescent="0.45">
      <c r="A11" s="85">
        <v>5</v>
      </c>
      <c r="B11" s="15">
        <v>7</v>
      </c>
      <c r="C11" s="16" t="s">
        <v>33</v>
      </c>
      <c r="D11" s="16" t="s">
        <v>34</v>
      </c>
      <c r="E11" s="16" t="s">
        <v>35</v>
      </c>
      <c r="F11" s="16" t="s">
        <v>15</v>
      </c>
      <c r="G11" s="18">
        <v>191</v>
      </c>
      <c r="H11" s="17">
        <f t="shared" si="0"/>
        <v>0.73461538461538467</v>
      </c>
      <c r="I11" s="19">
        <v>51</v>
      </c>
      <c r="J11" s="20">
        <v>13</v>
      </c>
      <c r="K11" s="6" t="s">
        <v>16</v>
      </c>
    </row>
    <row r="12" spans="1:11" ht="15.9" x14ac:dyDescent="0.45">
      <c r="A12" s="85">
        <v>5</v>
      </c>
      <c r="B12" s="15">
        <v>8</v>
      </c>
      <c r="C12" s="16" t="s">
        <v>36</v>
      </c>
      <c r="D12" s="16" t="s">
        <v>37</v>
      </c>
      <c r="E12" s="16" t="s">
        <v>38</v>
      </c>
      <c r="F12" s="16" t="s">
        <v>15</v>
      </c>
      <c r="G12" s="18">
        <v>185.5</v>
      </c>
      <c r="H12" s="17">
        <f t="shared" si="0"/>
        <v>0.71346153846153848</v>
      </c>
      <c r="I12" s="19">
        <v>50.5</v>
      </c>
      <c r="J12" s="20">
        <v>14</v>
      </c>
      <c r="K12" s="6" t="s">
        <v>16</v>
      </c>
    </row>
    <row r="13" spans="1:11" ht="15.9" x14ac:dyDescent="0.45">
      <c r="A13" s="85">
        <v>5</v>
      </c>
      <c r="B13" s="15">
        <v>9</v>
      </c>
      <c r="C13" s="16" t="s">
        <v>39</v>
      </c>
      <c r="D13" s="16" t="s">
        <v>40</v>
      </c>
      <c r="E13" s="16" t="s">
        <v>38</v>
      </c>
      <c r="F13" s="16" t="s">
        <v>41</v>
      </c>
      <c r="G13" s="18"/>
      <c r="H13" s="17" t="str">
        <f t="shared" si="0"/>
        <v xml:space="preserve"> </v>
      </c>
      <c r="I13" s="19"/>
      <c r="J13" s="20"/>
      <c r="K13" s="6" t="s">
        <v>16</v>
      </c>
    </row>
    <row r="14" spans="1:11" ht="15.9" x14ac:dyDescent="0.45">
      <c r="A14" s="85">
        <v>5</v>
      </c>
      <c r="B14" s="15">
        <v>10</v>
      </c>
      <c r="C14" s="16" t="s">
        <v>42</v>
      </c>
      <c r="D14" s="16" t="s">
        <v>43</v>
      </c>
      <c r="E14" s="16" t="s">
        <v>44</v>
      </c>
      <c r="F14" s="16" t="s">
        <v>41</v>
      </c>
      <c r="G14" s="18">
        <v>130</v>
      </c>
      <c r="H14" s="17">
        <f t="shared" si="0"/>
        <v>0.5</v>
      </c>
      <c r="I14" s="19">
        <v>37.5</v>
      </c>
      <c r="J14" s="20">
        <v>6</v>
      </c>
      <c r="K14" s="6" t="s">
        <v>16</v>
      </c>
    </row>
    <row r="15" spans="1:11" ht="15.9" x14ac:dyDescent="0.45">
      <c r="A15" s="85">
        <v>5</v>
      </c>
      <c r="B15" s="15">
        <v>11</v>
      </c>
      <c r="C15" s="16" t="s">
        <v>12</v>
      </c>
      <c r="D15" s="16" t="s">
        <v>45</v>
      </c>
      <c r="E15" s="16" t="s">
        <v>14</v>
      </c>
      <c r="F15" s="16" t="s">
        <v>41</v>
      </c>
      <c r="G15" s="21">
        <v>179.5</v>
      </c>
      <c r="H15" s="17">
        <f t="shared" si="0"/>
        <v>0.69038461538461537</v>
      </c>
      <c r="I15" s="22">
        <v>49</v>
      </c>
      <c r="J15" s="23">
        <v>13</v>
      </c>
      <c r="K15" s="6" t="s">
        <v>16</v>
      </c>
    </row>
  </sheetData>
  <pageMargins left="0.7" right="0.7" top="0.75" bottom="0.75" header="0" footer="0"/>
  <pageSetup paperSize="9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2:P44"/>
  <sheetViews>
    <sheetView showGridLines="0" topLeftCell="A14" workbookViewId="0"/>
  </sheetViews>
  <sheetFormatPr defaultColWidth="14.3828125" defaultRowHeight="15" customHeight="1" x14ac:dyDescent="0.25"/>
  <cols>
    <col min="1" max="1" width="10.3046875" customWidth="1"/>
    <col min="2" max="2" width="23.3828125" customWidth="1"/>
    <col min="3" max="3" width="24.84375" customWidth="1"/>
    <col min="4" max="4" width="27.3046875" customWidth="1"/>
    <col min="5" max="6" width="9.3828125" customWidth="1"/>
    <col min="7" max="8" width="10.3828125" hidden="1" customWidth="1"/>
    <col min="9" max="9" width="2" customWidth="1"/>
    <col min="10" max="10" width="11.69140625" hidden="1" customWidth="1"/>
    <col min="11" max="14" width="14.3828125" hidden="1"/>
  </cols>
  <sheetData>
    <row r="2" spans="1:16" ht="19.75" x14ac:dyDescent="0.45">
      <c r="A2" s="54"/>
      <c r="B2" s="54"/>
      <c r="C2" s="54"/>
      <c r="D2" s="54" t="s">
        <v>358</v>
      </c>
      <c r="E2" s="54"/>
      <c r="F2" s="54"/>
      <c r="G2" s="54"/>
      <c r="H2" s="54"/>
      <c r="I2" s="54"/>
      <c r="J2" s="54"/>
    </row>
    <row r="3" spans="1:16" ht="14.6" x14ac:dyDescent="0.35">
      <c r="A3" s="55"/>
      <c r="B3" s="55"/>
      <c r="C3" s="55"/>
      <c r="D3" s="55"/>
      <c r="G3" s="55"/>
      <c r="H3" s="55"/>
      <c r="I3" s="55"/>
      <c r="J3" s="55"/>
    </row>
    <row r="4" spans="1:16" ht="14.6" hidden="1" x14ac:dyDescent="0.35">
      <c r="A4" s="55"/>
      <c r="B4" s="55"/>
      <c r="C4" s="55"/>
      <c r="D4" s="55"/>
      <c r="E4" s="6" t="s">
        <v>343</v>
      </c>
      <c r="F4" s="6">
        <v>290</v>
      </c>
      <c r="G4" s="55"/>
      <c r="H4" s="55"/>
      <c r="I4" s="55"/>
      <c r="J4" s="55"/>
    </row>
    <row r="5" spans="1:16" ht="17.149999999999999" x14ac:dyDescent="0.35">
      <c r="A5" s="91" t="s">
        <v>359</v>
      </c>
      <c r="B5" s="158"/>
      <c r="C5" s="158"/>
      <c r="D5" s="158"/>
      <c r="G5" s="158"/>
      <c r="H5" s="158"/>
      <c r="I5" s="158"/>
      <c r="J5" s="158"/>
    </row>
    <row r="6" spans="1:16" ht="12" x14ac:dyDescent="0.25">
      <c r="A6" s="158"/>
      <c r="B6" s="158"/>
      <c r="C6" s="158"/>
      <c r="D6" s="158"/>
      <c r="E6" s="159"/>
      <c r="F6" s="158"/>
      <c r="G6" s="158"/>
      <c r="H6" s="158"/>
      <c r="I6" s="158"/>
      <c r="J6" s="158"/>
    </row>
    <row r="7" spans="1:16" ht="30" customHeight="1" x14ac:dyDescent="0.3">
      <c r="A7" s="7" t="s">
        <v>2</v>
      </c>
      <c r="B7" s="7" t="s">
        <v>3</v>
      </c>
      <c r="C7" s="7" t="s">
        <v>4</v>
      </c>
      <c r="D7" s="7" t="s">
        <v>64</v>
      </c>
      <c r="E7" s="8" t="s">
        <v>7</v>
      </c>
      <c r="F7" s="9" t="s">
        <v>8</v>
      </c>
      <c r="G7" s="10" t="s">
        <v>46</v>
      </c>
      <c r="H7" s="11" t="s">
        <v>47</v>
      </c>
      <c r="I7" s="160"/>
      <c r="J7" s="7" t="s">
        <v>344</v>
      </c>
      <c r="K7" s="6" t="s">
        <v>345</v>
      </c>
      <c r="L7" s="6"/>
      <c r="M7" s="92" t="s">
        <v>346</v>
      </c>
      <c r="N7" s="1"/>
      <c r="O7" s="7" t="s">
        <v>347</v>
      </c>
      <c r="P7" s="7" t="s">
        <v>357</v>
      </c>
    </row>
    <row r="8" spans="1:16" ht="22.5" customHeight="1" x14ac:dyDescent="0.3">
      <c r="A8" s="13"/>
      <c r="B8" s="1"/>
      <c r="C8" s="151"/>
      <c r="D8" s="14"/>
      <c r="E8" s="38"/>
      <c r="F8" s="169"/>
      <c r="G8" s="153"/>
      <c r="H8" s="155"/>
      <c r="I8" s="58"/>
      <c r="J8" s="14"/>
      <c r="O8" s="149"/>
      <c r="P8" s="93"/>
    </row>
    <row r="9" spans="1:16" ht="24.75" customHeight="1" x14ac:dyDescent="0.4">
      <c r="A9" s="79">
        <v>12</v>
      </c>
      <c r="B9" s="60" t="str">
        <f>VLOOKUP($A9,'Int Entries'!$B$4:$R$170,2,FALSE)</f>
        <v>Martha Rendle</v>
      </c>
      <c r="C9" s="61" t="str">
        <f>VLOOKUP($A9,'Int Entries'!$B$4:$R$170,3,FALSE)</f>
        <v>Lismore Limerick</v>
      </c>
      <c r="D9" s="61" t="str">
        <f>VLOOKUP($A9,'Int Entries'!$B$4:$R$170,4,FALSE)</f>
        <v>Pytchley Hunt</v>
      </c>
      <c r="E9" s="62">
        <f>VLOOKUP($A9,'Int Entries'!$B$4:$R$170,6,FALSE)</f>
        <v>167.5</v>
      </c>
      <c r="F9" s="63">
        <f>VLOOKUP($A9,'Int Entries'!$B$4:$R$170,7,FALSE)</f>
        <v>0.57758620689655171</v>
      </c>
      <c r="G9" s="64">
        <f>VLOOKUP($A9,'Int Entries'!$B$4:$R$170,8,FALSE)</f>
        <v>40</v>
      </c>
      <c r="H9" s="94">
        <f>VLOOKUP($A9,'Int Entries'!$B$4:$R$170,9,FALSE)</f>
        <v>12</v>
      </c>
      <c r="I9" s="66"/>
      <c r="J9" s="70">
        <f t="shared" ref="J9:J23" si="0">(E9*1000)+(G9*100)+(H9*10)</f>
        <v>171620</v>
      </c>
      <c r="K9" s="62" t="str">
        <f>VLOOKUP($A9,'Int Entries'!$B$4:$R$170,10,FALSE)</f>
        <v>t</v>
      </c>
      <c r="L9" s="68">
        <f t="shared" ref="L9:L23" si="1">IF(K9=0," ",J9)</f>
        <v>171620</v>
      </c>
      <c r="M9" s="68">
        <f t="shared" ref="M9:M23" si="2">IF(K9=0," ",RANK(L9,$L$9:$L$23))</f>
        <v>15</v>
      </c>
      <c r="N9" s="95"/>
      <c r="O9" s="69">
        <f t="shared" ref="O9:O23" si="3">IF(E9=0," ",RANK(J9,$J$9:$J$23))</f>
        <v>15</v>
      </c>
      <c r="P9" s="95"/>
    </row>
    <row r="10" spans="1:16" ht="23.25" customHeight="1" x14ac:dyDescent="0.4">
      <c r="A10" s="79">
        <v>13</v>
      </c>
      <c r="B10" s="60" t="str">
        <f>VLOOKUP($A10,'Int Entries'!$B$4:$R$170,2,FALSE)</f>
        <v>Jess Hadaway</v>
      </c>
      <c r="C10" s="61" t="str">
        <f>VLOOKUP($A10,'Int Entries'!$B$4:$R$170,3,FALSE)</f>
        <v>Archie</v>
      </c>
      <c r="D10" s="61" t="str">
        <f>VLOOKUP($A10,'Int Entries'!$B$4:$R$170,4,FALSE)</f>
        <v>Pytchley Hunt</v>
      </c>
      <c r="E10" s="62">
        <f>VLOOKUP($A10,'Int Entries'!$B$4:$R$170,6,FALSE)</f>
        <v>204</v>
      </c>
      <c r="F10" s="63">
        <f>VLOOKUP($A10,'Int Entries'!$B$4:$R$170,7,FALSE)</f>
        <v>0.70344827586206893</v>
      </c>
      <c r="G10" s="64">
        <f>VLOOKUP($A10,'Int Entries'!$B$4:$R$170,8,FALSE)</f>
        <v>50</v>
      </c>
      <c r="H10" s="94">
        <f>VLOOKUP($A10,'Int Entries'!$B$4:$R$170,9,FALSE)</f>
        <v>14</v>
      </c>
      <c r="I10" s="66"/>
      <c r="J10" s="70">
        <f t="shared" si="0"/>
        <v>209140</v>
      </c>
      <c r="K10" s="62" t="str">
        <f>VLOOKUP($A10,'Int Entries'!$B$4:$R$170,10,FALSE)</f>
        <v>t</v>
      </c>
      <c r="L10" s="68">
        <f t="shared" si="1"/>
        <v>209140</v>
      </c>
      <c r="M10" s="68">
        <f t="shared" si="2"/>
        <v>3</v>
      </c>
      <c r="N10" s="95"/>
      <c r="O10" s="69">
        <f t="shared" si="3"/>
        <v>3</v>
      </c>
      <c r="P10" s="95"/>
    </row>
    <row r="11" spans="1:16" ht="23.25" customHeight="1" x14ac:dyDescent="0.4">
      <c r="A11" s="79">
        <v>14</v>
      </c>
      <c r="B11" s="60" t="str">
        <f>VLOOKUP($A11,'Int Entries'!$B$4:$R$170,2,FALSE)</f>
        <v>Ellie El Khamlichi</v>
      </c>
      <c r="C11" s="61" t="str">
        <f>VLOOKUP($A11,'Int Entries'!$B$4:$R$170,3,FALSE)</f>
        <v>Kilcorban Showman</v>
      </c>
      <c r="D11" s="61" t="str">
        <f>VLOOKUP($A11,'Int Entries'!$B$4:$R$170,4,FALSE)</f>
        <v>Atherstone Hunt</v>
      </c>
      <c r="E11" s="62">
        <f>VLOOKUP($A11,'Int Entries'!$B$4:$R$170,6,FALSE)</f>
        <v>183.5</v>
      </c>
      <c r="F11" s="63">
        <f>VLOOKUP($A11,'Int Entries'!$B$4:$R$170,7,FALSE)</f>
        <v>0.63275862068965516</v>
      </c>
      <c r="G11" s="64">
        <f>VLOOKUP($A11,'Int Entries'!$B$4:$R$170,8,FALSE)</f>
        <v>45.5</v>
      </c>
      <c r="H11" s="94">
        <f>VLOOKUP($A11,'Int Entries'!$B$4:$R$170,9,FALSE)</f>
        <v>6</v>
      </c>
      <c r="I11" s="66"/>
      <c r="J11" s="70">
        <f t="shared" si="0"/>
        <v>188110</v>
      </c>
      <c r="K11" s="62" t="str">
        <f>VLOOKUP($A11,'Int Entries'!$B$4:$R$170,10,FALSE)</f>
        <v>t</v>
      </c>
      <c r="L11" s="68">
        <f t="shared" si="1"/>
        <v>188110</v>
      </c>
      <c r="M11" s="68">
        <f t="shared" si="2"/>
        <v>11</v>
      </c>
      <c r="N11" s="93"/>
      <c r="O11" s="69">
        <f t="shared" si="3"/>
        <v>11</v>
      </c>
      <c r="P11" s="93"/>
    </row>
    <row r="12" spans="1:16" ht="24" customHeight="1" x14ac:dyDescent="0.4">
      <c r="A12" s="79">
        <v>15</v>
      </c>
      <c r="B12" s="60" t="str">
        <f>VLOOKUP($A12,'Int Entries'!$B$4:$R$170,2,FALSE)</f>
        <v>Beatrice Payne</v>
      </c>
      <c r="C12" s="61" t="str">
        <f>VLOOKUP($A12,'Int Entries'!$B$4:$R$170,3,FALSE)</f>
        <v>Carnsdale Cosmopolitan</v>
      </c>
      <c r="D12" s="61" t="str">
        <f>VLOOKUP($A12,'Int Entries'!$B$4:$R$170,4,FALSE)</f>
        <v>Atherstone Hunt</v>
      </c>
      <c r="E12" s="62">
        <f>VLOOKUP($A12,'Int Entries'!$B$4:$R$170,6,FALSE)</f>
        <v>199</v>
      </c>
      <c r="F12" s="63">
        <f>VLOOKUP($A12,'Int Entries'!$B$4:$R$170,7,FALSE)</f>
        <v>0.68620689655172418</v>
      </c>
      <c r="G12" s="64">
        <f>VLOOKUP($A12,'Int Entries'!$B$4:$R$170,8,FALSE)</f>
        <v>49</v>
      </c>
      <c r="H12" s="94">
        <f>VLOOKUP($A12,'Int Entries'!$B$4:$R$170,9,FALSE)</f>
        <v>6.5</v>
      </c>
      <c r="I12" s="66"/>
      <c r="J12" s="70">
        <f t="shared" si="0"/>
        <v>203965</v>
      </c>
      <c r="K12" s="62" t="str">
        <f>VLOOKUP($A12,'Int Entries'!$B$4:$R$170,10,FALSE)</f>
        <v>t</v>
      </c>
      <c r="L12" s="68">
        <f t="shared" si="1"/>
        <v>203965</v>
      </c>
      <c r="M12" s="68">
        <f t="shared" si="2"/>
        <v>5</v>
      </c>
      <c r="N12" s="93"/>
      <c r="O12" s="69">
        <f t="shared" si="3"/>
        <v>5</v>
      </c>
      <c r="P12" s="93"/>
    </row>
    <row r="13" spans="1:16" ht="23.25" customHeight="1" x14ac:dyDescent="0.4">
      <c r="A13" s="79">
        <v>16</v>
      </c>
      <c r="B13" s="60" t="str">
        <f>VLOOKUP($A13,'Int Entries'!$B$4:$R$170,2,FALSE)</f>
        <v>Emily Yeomans</v>
      </c>
      <c r="C13" s="61" t="str">
        <f>VLOOKUP($A13,'Int Entries'!$B$4:$R$170,3,FALSE)</f>
        <v>Hawkhill Flash</v>
      </c>
      <c r="D13" s="61" t="str">
        <f>VLOOKUP($A13,'Int Entries'!$B$4:$R$170,4,FALSE)</f>
        <v>North Shropshire Hunt</v>
      </c>
      <c r="E13" s="62">
        <f>VLOOKUP($A13,'Int Entries'!$B$4:$R$170,6,FALSE)</f>
        <v>197</v>
      </c>
      <c r="F13" s="63">
        <f>VLOOKUP($A13,'Int Entries'!$B$4:$R$170,7,FALSE)</f>
        <v>0.67931034482758623</v>
      </c>
      <c r="G13" s="64">
        <f>VLOOKUP($A13,'Int Entries'!$B$4:$R$170,8,FALSE)</f>
        <v>48</v>
      </c>
      <c r="H13" s="94">
        <f>VLOOKUP($A13,'Int Entries'!$B$4:$R$170,9,FALSE)</f>
        <v>13</v>
      </c>
      <c r="I13" s="66"/>
      <c r="J13" s="70">
        <f t="shared" si="0"/>
        <v>201930</v>
      </c>
      <c r="K13" s="62" t="str">
        <f>VLOOKUP($A13,'Int Entries'!$B$4:$R$170,10,FALSE)</f>
        <v>t</v>
      </c>
      <c r="L13" s="68">
        <f t="shared" si="1"/>
        <v>201930</v>
      </c>
      <c r="M13" s="68">
        <f t="shared" si="2"/>
        <v>8</v>
      </c>
      <c r="N13" s="95"/>
      <c r="O13" s="69">
        <f t="shared" si="3"/>
        <v>8</v>
      </c>
      <c r="P13" s="95"/>
    </row>
    <row r="14" spans="1:16" ht="23.25" customHeight="1" x14ac:dyDescent="0.4">
      <c r="A14" s="79">
        <v>17</v>
      </c>
      <c r="B14" s="60" t="str">
        <f>VLOOKUP($A14,'Int Entries'!$B$4:$R$170,2,FALSE)</f>
        <v>Katherine Ing</v>
      </c>
      <c r="C14" s="61" t="str">
        <f>VLOOKUP($A14,'Int Entries'!$B$4:$R$170,3,FALSE)</f>
        <v>Harvey</v>
      </c>
      <c r="D14" s="61" t="str">
        <f>VLOOKUP($A14,'Int Entries'!$B$4:$R$170,4,FALSE)</f>
        <v>North Shropshire Hunt</v>
      </c>
      <c r="E14" s="62">
        <f>VLOOKUP($A14,'Int Entries'!$B$4:$R$170,6,FALSE)</f>
        <v>190</v>
      </c>
      <c r="F14" s="63">
        <f>VLOOKUP($A14,'Int Entries'!$B$4:$R$170,7,FALSE)</f>
        <v>0.65517241379310343</v>
      </c>
      <c r="G14" s="64">
        <f>VLOOKUP($A14,'Int Entries'!$B$4:$R$170,8,FALSE)</f>
        <v>47</v>
      </c>
      <c r="H14" s="94">
        <f>VLOOKUP($A14,'Int Entries'!$B$4:$R$170,9,FALSE)</f>
        <v>13</v>
      </c>
      <c r="I14" s="66"/>
      <c r="J14" s="70">
        <f t="shared" si="0"/>
        <v>194830</v>
      </c>
      <c r="K14" s="62" t="str">
        <f>VLOOKUP($A14,'Int Entries'!$B$4:$R$170,10,FALSE)</f>
        <v>t</v>
      </c>
      <c r="L14" s="68">
        <f t="shared" si="1"/>
        <v>194830</v>
      </c>
      <c r="M14" s="68">
        <f t="shared" si="2"/>
        <v>10</v>
      </c>
      <c r="N14" s="95"/>
      <c r="O14" s="69">
        <f t="shared" si="3"/>
        <v>10</v>
      </c>
      <c r="P14" s="95"/>
    </row>
    <row r="15" spans="1:16" ht="24.75" customHeight="1" x14ac:dyDescent="0.4">
      <c r="A15" s="79">
        <v>18</v>
      </c>
      <c r="B15" s="60" t="str">
        <f>VLOOKUP($A15,'Int Entries'!$B$4:$R$170,2,FALSE)</f>
        <v>Amy McGowan</v>
      </c>
      <c r="C15" s="61" t="str">
        <f>VLOOKUP($A15,'Int Entries'!$B$4:$R$170,3,FALSE)</f>
        <v>Knocklucas Blue Diamond</v>
      </c>
      <c r="D15" s="61" t="str">
        <f>VLOOKUP($A15,'Int Entries'!$B$4:$R$170,4,FALSE)</f>
        <v>Heart of England</v>
      </c>
      <c r="E15" s="62">
        <f>VLOOKUP($A15,'Int Entries'!$B$4:$R$170,6,FALSE)</f>
        <v>197</v>
      </c>
      <c r="F15" s="63">
        <f>VLOOKUP($A15,'Int Entries'!$B$4:$R$170,7,FALSE)</f>
        <v>0.67931034482758623</v>
      </c>
      <c r="G15" s="64">
        <f>VLOOKUP($A15,'Int Entries'!$B$4:$R$170,8,FALSE)</f>
        <v>50</v>
      </c>
      <c r="H15" s="94">
        <f>VLOOKUP($A15,'Int Entries'!$B$4:$R$170,9,FALSE)</f>
        <v>13</v>
      </c>
      <c r="I15" s="66"/>
      <c r="J15" s="70">
        <f t="shared" si="0"/>
        <v>202130</v>
      </c>
      <c r="K15" s="62" t="str">
        <f>VLOOKUP($A15,'Int Entries'!$B$4:$R$170,10,FALSE)</f>
        <v>t</v>
      </c>
      <c r="L15" s="68">
        <f t="shared" si="1"/>
        <v>202130</v>
      </c>
      <c r="M15" s="68">
        <f t="shared" si="2"/>
        <v>7</v>
      </c>
      <c r="N15" s="93"/>
      <c r="O15" s="69">
        <f t="shared" si="3"/>
        <v>7</v>
      </c>
      <c r="P15" s="93"/>
    </row>
    <row r="16" spans="1:16" ht="27" customHeight="1" x14ac:dyDescent="0.4">
      <c r="A16" s="79">
        <v>19</v>
      </c>
      <c r="B16" s="60" t="str">
        <f>VLOOKUP($A16,'Int Entries'!$B$4:$R$170,2,FALSE)</f>
        <v>Betty Baker</v>
      </c>
      <c r="C16" s="61" t="str">
        <f>VLOOKUP($A16,'Int Entries'!$B$4:$R$170,3,FALSE)</f>
        <v>Escaarda</v>
      </c>
      <c r="D16" s="61" t="str">
        <f>VLOOKUP($A16,'Int Entries'!$B$4:$R$170,4,FALSE)</f>
        <v>Heart of England</v>
      </c>
      <c r="E16" s="62">
        <f>VLOOKUP($A16,'Int Entries'!$B$4:$R$170,6,FALSE)</f>
        <v>214.5</v>
      </c>
      <c r="F16" s="63">
        <f>VLOOKUP($A16,'Int Entries'!$B$4:$R$170,7,FALSE)</f>
        <v>0.73965517241379308</v>
      </c>
      <c r="G16" s="64">
        <f>VLOOKUP($A16,'Int Entries'!$B$4:$R$170,8,FALSE)</f>
        <v>51</v>
      </c>
      <c r="H16" s="94">
        <f>VLOOKUP($A16,'Int Entries'!$B$4:$R$170,9,FALSE)</f>
        <v>14</v>
      </c>
      <c r="I16" s="66"/>
      <c r="J16" s="70">
        <f t="shared" si="0"/>
        <v>219740</v>
      </c>
      <c r="K16" s="62" t="str">
        <f>VLOOKUP($A16,'Int Entries'!$B$4:$R$170,10,FALSE)</f>
        <v>t</v>
      </c>
      <c r="L16" s="68">
        <f t="shared" si="1"/>
        <v>219740</v>
      </c>
      <c r="M16" s="68">
        <f t="shared" si="2"/>
        <v>1</v>
      </c>
      <c r="N16" s="93"/>
      <c r="O16" s="69">
        <f t="shared" si="3"/>
        <v>1</v>
      </c>
      <c r="P16" s="95" t="s">
        <v>357</v>
      </c>
    </row>
    <row r="17" spans="1:16" ht="23.25" customHeight="1" x14ac:dyDescent="0.4">
      <c r="A17" s="79">
        <v>20</v>
      </c>
      <c r="B17" s="60" t="str">
        <f>VLOOKUP($A17,'Int Entries'!$B$4:$R$170,2,FALSE)</f>
        <v>Venetia Hamilton</v>
      </c>
      <c r="C17" s="61" t="str">
        <f>VLOOKUP($A17,'Int Entries'!$B$4:$R$170,3,FALSE)</f>
        <v>Glencorran</v>
      </c>
      <c r="D17" s="61" t="str">
        <f>VLOOKUP($A17,'Int Entries'!$B$4:$R$170,4,FALSE)</f>
        <v>Wheatland Hunt</v>
      </c>
      <c r="E17" s="62">
        <f>VLOOKUP($A17,'Int Entries'!$B$4:$R$170,6,FALSE)</f>
        <v>197</v>
      </c>
      <c r="F17" s="63">
        <f>VLOOKUP($A17,'Int Entries'!$B$4:$R$170,7,FALSE)</f>
        <v>0.67931034482758623</v>
      </c>
      <c r="G17" s="64">
        <f>VLOOKUP($A17,'Int Entries'!$B$4:$R$170,8,FALSE)</f>
        <v>46</v>
      </c>
      <c r="H17" s="94">
        <f>VLOOKUP($A17,'Int Entries'!$B$4:$R$170,9,FALSE)</f>
        <v>12</v>
      </c>
      <c r="I17" s="66"/>
      <c r="J17" s="70">
        <f t="shared" si="0"/>
        <v>201720</v>
      </c>
      <c r="K17" s="62" t="str">
        <f>VLOOKUP($A17,'Int Entries'!$B$4:$R$170,10,FALSE)</f>
        <v>t</v>
      </c>
      <c r="L17" s="68">
        <f t="shared" si="1"/>
        <v>201720</v>
      </c>
      <c r="M17" s="68">
        <f t="shared" si="2"/>
        <v>9</v>
      </c>
      <c r="N17" s="95"/>
      <c r="O17" s="69">
        <f t="shared" si="3"/>
        <v>9</v>
      </c>
      <c r="P17" s="95"/>
    </row>
    <row r="18" spans="1:16" ht="24" customHeight="1" x14ac:dyDescent="0.4">
      <c r="A18" s="79">
        <v>21</v>
      </c>
      <c r="B18" s="60" t="str">
        <f>VLOOKUP($A18,'Int Entries'!$B$4:$R$170,2,FALSE)</f>
        <v>Oliver A. M. Smith</v>
      </c>
      <c r="C18" s="61" t="str">
        <f>VLOOKUP($A18,'Int Entries'!$B$4:$R$170,3,FALSE)</f>
        <v>Role on Ozzie</v>
      </c>
      <c r="D18" s="61" t="str">
        <f>VLOOKUP($A18,'Int Entries'!$B$4:$R$170,4,FALSE)</f>
        <v>Ludlow Hunt</v>
      </c>
      <c r="E18" s="62">
        <f>VLOOKUP($A18,'Int Entries'!$B$4:$R$170,6,FALSE)</f>
        <v>202</v>
      </c>
      <c r="F18" s="63">
        <f>VLOOKUP($A18,'Int Entries'!$B$4:$R$170,7,FALSE)</f>
        <v>0.69655172413793098</v>
      </c>
      <c r="G18" s="64">
        <f>VLOOKUP($A18,'Int Entries'!$B$4:$R$170,8,FALSE)</f>
        <v>58.5</v>
      </c>
      <c r="H18" s="94">
        <f>VLOOKUP($A18,'Int Entries'!$B$4:$R$170,9,FALSE)</f>
        <v>13</v>
      </c>
      <c r="I18" s="66"/>
      <c r="J18" s="70">
        <f t="shared" si="0"/>
        <v>207980</v>
      </c>
      <c r="K18" s="62" t="str">
        <f>VLOOKUP($A18,'Int Entries'!$B$4:$R$170,10,FALSE)</f>
        <v>t</v>
      </c>
      <c r="L18" s="68">
        <f t="shared" si="1"/>
        <v>207980</v>
      </c>
      <c r="M18" s="68">
        <f t="shared" si="2"/>
        <v>4</v>
      </c>
      <c r="N18" s="93"/>
      <c r="O18" s="69">
        <f t="shared" si="3"/>
        <v>4</v>
      </c>
      <c r="P18" s="93"/>
    </row>
    <row r="19" spans="1:16" ht="22.5" customHeight="1" x14ac:dyDescent="0.4">
      <c r="A19" s="79">
        <v>22</v>
      </c>
      <c r="B19" s="60" t="str">
        <f>VLOOKUP($A19,'Int Entries'!$B$4:$R$170,2,FALSE)</f>
        <v>Alice Salwey</v>
      </c>
      <c r="C19" s="61" t="str">
        <f>VLOOKUP($A19,'Int Entries'!$B$4:$R$170,3,FALSE)</f>
        <v>UPTONS DELI CAROUSEL</v>
      </c>
      <c r="D19" s="61" t="str">
        <f>VLOOKUP($A19,'Int Entries'!$B$4:$R$170,4,FALSE)</f>
        <v>Ludlow Hunt</v>
      </c>
      <c r="E19" s="62">
        <f>VLOOKUP($A19,'Int Entries'!$B$4:$R$170,6,FALSE)</f>
        <v>211.5</v>
      </c>
      <c r="F19" s="63">
        <f>VLOOKUP($A19,'Int Entries'!$B$4:$R$170,7,FALSE)</f>
        <v>0.72931034482758617</v>
      </c>
      <c r="G19" s="64">
        <f>VLOOKUP($A19,'Int Entries'!$B$4:$R$170,8,FALSE)</f>
        <v>51</v>
      </c>
      <c r="H19" s="94">
        <f>VLOOKUP($A19,'Int Entries'!$B$4:$R$170,9,FALSE)</f>
        <v>13</v>
      </c>
      <c r="I19" s="66"/>
      <c r="J19" s="70">
        <f t="shared" si="0"/>
        <v>216730</v>
      </c>
      <c r="K19" s="62" t="str">
        <f>VLOOKUP($A19,'Int Entries'!$B$4:$R$170,10,FALSE)</f>
        <v>t</v>
      </c>
      <c r="L19" s="68">
        <f t="shared" si="1"/>
        <v>216730</v>
      </c>
      <c r="M19" s="68">
        <f t="shared" si="2"/>
        <v>2</v>
      </c>
      <c r="N19" s="93"/>
      <c r="O19" s="69">
        <f t="shared" si="3"/>
        <v>2</v>
      </c>
      <c r="P19" s="95" t="s">
        <v>357</v>
      </c>
    </row>
    <row r="20" spans="1:16" ht="22.5" customHeight="1" x14ac:dyDescent="0.4">
      <c r="A20" s="79">
        <v>23</v>
      </c>
      <c r="B20" s="60" t="str">
        <f>VLOOKUP($A20,'Int Entries'!$B$4:$R$170,2,FALSE)</f>
        <v>Mouse Boddy</v>
      </c>
      <c r="C20" s="61" t="str">
        <f>VLOOKUP($A20,'Int Entries'!$B$4:$R$170,3,FALSE)</f>
        <v>Jeordie Jubilee</v>
      </c>
      <c r="D20" s="61" t="str">
        <f>VLOOKUP($A20,'Int Entries'!$B$4:$R$170,4,FALSE)</f>
        <v>Atherstone Hunt</v>
      </c>
      <c r="E20" s="62">
        <f>VLOOKUP($A20,'Int Entries'!$B$4:$R$170,6,FALSE)</f>
        <v>182</v>
      </c>
      <c r="F20" s="63">
        <f>VLOOKUP($A20,'Int Entries'!$B$4:$R$170,7,FALSE)</f>
        <v>0.62758620689655176</v>
      </c>
      <c r="G20" s="64">
        <f>VLOOKUP($A20,'Int Entries'!$B$4:$R$170,8,FALSE)</f>
        <v>44.5</v>
      </c>
      <c r="H20" s="94">
        <f>VLOOKUP($A20,'Int Entries'!$B$4:$R$170,9,FALSE)</f>
        <v>12</v>
      </c>
      <c r="I20" s="66"/>
      <c r="J20" s="70">
        <f t="shared" si="0"/>
        <v>186570</v>
      </c>
      <c r="K20" s="62" t="str">
        <f>VLOOKUP($A20,'Int Entries'!$B$4:$R$170,10,FALSE)</f>
        <v>t</v>
      </c>
      <c r="L20" s="68">
        <f t="shared" si="1"/>
        <v>186570</v>
      </c>
      <c r="M20" s="68">
        <f t="shared" si="2"/>
        <v>14</v>
      </c>
      <c r="N20" s="93"/>
      <c r="O20" s="69">
        <f t="shared" si="3"/>
        <v>14</v>
      </c>
      <c r="P20" s="93"/>
    </row>
    <row r="21" spans="1:16" ht="24" customHeight="1" x14ac:dyDescent="0.4">
      <c r="A21" s="79">
        <v>24</v>
      </c>
      <c r="B21" s="60" t="str">
        <f>VLOOKUP($A21,'Int Entries'!$B$4:$R$170,2,FALSE)</f>
        <v>Esme Hatton</v>
      </c>
      <c r="C21" s="61" t="str">
        <f>VLOOKUP($A21,'Int Entries'!$B$4:$R$170,3,FALSE)</f>
        <v>Fursten Jubilee</v>
      </c>
      <c r="D21" s="61" t="str">
        <f>VLOOKUP($A21,'Int Entries'!$B$4:$R$170,4,FALSE)</f>
        <v>North Warwickshire</v>
      </c>
      <c r="E21" s="62">
        <f>VLOOKUP($A21,'Int Entries'!$B$4:$R$170,6,FALSE)</f>
        <v>199</v>
      </c>
      <c r="F21" s="63">
        <f>VLOOKUP($A21,'Int Entries'!$B$4:$R$170,7,FALSE)</f>
        <v>0.68620689655172418</v>
      </c>
      <c r="G21" s="64">
        <f>VLOOKUP($A21,'Int Entries'!$B$4:$R$170,8,FALSE)</f>
        <v>48</v>
      </c>
      <c r="H21" s="94">
        <f>VLOOKUP($A21,'Int Entries'!$B$4:$R$170,9,FALSE)</f>
        <v>13</v>
      </c>
      <c r="I21" s="66"/>
      <c r="J21" s="70">
        <f t="shared" si="0"/>
        <v>203930</v>
      </c>
      <c r="K21" s="62" t="str">
        <f>VLOOKUP($A21,'Int Entries'!$B$4:$R$170,10,FALSE)</f>
        <v>t</v>
      </c>
      <c r="L21" s="68">
        <f t="shared" si="1"/>
        <v>203930</v>
      </c>
      <c r="M21" s="68">
        <f t="shared" si="2"/>
        <v>6</v>
      </c>
      <c r="N21" s="95"/>
      <c r="O21" s="69">
        <f t="shared" si="3"/>
        <v>6</v>
      </c>
      <c r="P21" s="95" t="s">
        <v>360</v>
      </c>
    </row>
    <row r="22" spans="1:16" ht="24" customHeight="1" x14ac:dyDescent="0.4">
      <c r="A22" s="79">
        <v>25</v>
      </c>
      <c r="B22" s="60" t="str">
        <f>VLOOKUP($A22,'Int Entries'!$B$4:$R$170,2,FALSE)</f>
        <v>Isobelle Crump</v>
      </c>
      <c r="C22" s="61" t="str">
        <f>VLOOKUP($A22,'Int Entries'!$B$4:$R$170,3,FALSE)</f>
        <v>Keatinge Hugo Boss</v>
      </c>
      <c r="D22" s="61" t="str">
        <f>VLOOKUP($A22,'Int Entries'!$B$4:$R$170,4,FALSE)</f>
        <v>North Warwickshire</v>
      </c>
      <c r="E22" s="62">
        <f>VLOOKUP($A22,'Int Entries'!$B$4:$R$170,6,FALSE)</f>
        <v>182.5</v>
      </c>
      <c r="F22" s="63">
        <f>VLOOKUP($A22,'Int Entries'!$B$4:$R$170,7,FALSE)</f>
        <v>0.62931034482758619</v>
      </c>
      <c r="G22" s="64">
        <f>VLOOKUP($A22,'Int Entries'!$B$4:$R$170,8,FALSE)</f>
        <v>44.5</v>
      </c>
      <c r="H22" s="94">
        <f>VLOOKUP($A22,'Int Entries'!$B$4:$R$170,9,FALSE)</f>
        <v>12</v>
      </c>
      <c r="I22" s="66"/>
      <c r="J22" s="70">
        <f t="shared" si="0"/>
        <v>187070</v>
      </c>
      <c r="K22" s="62" t="str">
        <f>VLOOKUP($A22,'Int Entries'!$B$4:$R$170,10,FALSE)</f>
        <v>t</v>
      </c>
      <c r="L22" s="68">
        <f t="shared" si="1"/>
        <v>187070</v>
      </c>
      <c r="M22" s="68">
        <f t="shared" si="2"/>
        <v>12</v>
      </c>
      <c r="N22" s="95"/>
      <c r="O22" s="69">
        <f t="shared" si="3"/>
        <v>12</v>
      </c>
      <c r="P22" s="95" t="s">
        <v>360</v>
      </c>
    </row>
    <row r="23" spans="1:16" ht="24" customHeight="1" x14ac:dyDescent="0.4">
      <c r="A23" s="79">
        <v>39</v>
      </c>
      <c r="B23" s="60" t="str">
        <f>VLOOKUP($A23,'Int Entries'!$B$4:$R$170,2,FALSE)</f>
        <v>Rosie Jones</v>
      </c>
      <c r="C23" s="61" t="str">
        <f>VLOOKUP($A23,'Int Entries'!$B$4:$R$170,3,FALSE)</f>
        <v>Jive</v>
      </c>
      <c r="D23" s="61" t="str">
        <f>VLOOKUP($A23,'Int Entries'!$B$4:$R$170,4,FALSE)</f>
        <v>North Shropshire Hunt</v>
      </c>
      <c r="E23" s="62">
        <f>VLOOKUP($A23,'Int Entries'!$B$4:$R$170,6,FALSE)</f>
        <v>182</v>
      </c>
      <c r="F23" s="63">
        <f>VLOOKUP($A23,'Int Entries'!$B$4:$R$170,7,FALSE)</f>
        <v>0.62758620689655176</v>
      </c>
      <c r="G23" s="64">
        <f>VLOOKUP($A23,'Int Entries'!$B$4:$R$170,8,FALSE)</f>
        <v>45</v>
      </c>
      <c r="H23" s="94">
        <f>VLOOKUP($A23,'Int Entries'!$B$4:$R$170,9,FALSE)</f>
        <v>12</v>
      </c>
      <c r="I23" s="66"/>
      <c r="J23" s="70">
        <f t="shared" si="0"/>
        <v>186620</v>
      </c>
      <c r="K23" s="62" t="str">
        <f>VLOOKUP($A23,'Int Entries'!$B$4:$R$170,10,FALSE)</f>
        <v>t</v>
      </c>
      <c r="L23" s="68">
        <f t="shared" si="1"/>
        <v>186620</v>
      </c>
      <c r="M23" s="68">
        <f t="shared" si="2"/>
        <v>13</v>
      </c>
      <c r="N23" s="93"/>
      <c r="O23" s="69">
        <f t="shared" si="3"/>
        <v>13</v>
      </c>
      <c r="P23" s="93"/>
    </row>
    <row r="24" spans="1:16" ht="14.6" x14ac:dyDescent="0.35">
      <c r="A24" s="55"/>
      <c r="B24" s="55"/>
      <c r="C24" s="55"/>
      <c r="D24" s="55"/>
      <c r="G24" s="55"/>
      <c r="H24" s="55"/>
      <c r="I24" s="55"/>
      <c r="J24" s="55"/>
    </row>
    <row r="25" spans="1:16" ht="14.6" x14ac:dyDescent="0.35">
      <c r="A25" s="55"/>
      <c r="B25" s="55"/>
      <c r="C25" s="55"/>
      <c r="D25" s="55"/>
      <c r="G25" s="55"/>
      <c r="H25" s="55"/>
      <c r="I25" s="55"/>
      <c r="J25" s="55"/>
    </row>
    <row r="26" spans="1:16" ht="17.149999999999999" x14ac:dyDescent="0.35">
      <c r="A26" s="91" t="s">
        <v>361</v>
      </c>
      <c r="B26" s="158"/>
      <c r="C26" s="158"/>
      <c r="D26" s="158"/>
      <c r="G26" s="158"/>
      <c r="H26" s="158"/>
      <c r="I26" s="158"/>
      <c r="J26" s="158"/>
    </row>
    <row r="27" spans="1:16" ht="12" x14ac:dyDescent="0.25">
      <c r="A27" s="158"/>
      <c r="B27" s="158"/>
      <c r="C27" s="158"/>
      <c r="D27" s="158"/>
      <c r="E27" s="159"/>
      <c r="F27" s="158"/>
      <c r="G27" s="158"/>
      <c r="H27" s="158"/>
      <c r="I27" s="158"/>
      <c r="J27" s="158"/>
    </row>
    <row r="28" spans="1:16" ht="22.5" customHeight="1" x14ac:dyDescent="0.3">
      <c r="A28" s="7" t="s">
        <v>2</v>
      </c>
      <c r="B28" s="7" t="s">
        <v>3</v>
      </c>
      <c r="C28" s="7" t="s">
        <v>4</v>
      </c>
      <c r="D28" s="7" t="s">
        <v>64</v>
      </c>
      <c r="E28" s="8" t="s">
        <v>7</v>
      </c>
      <c r="F28" s="9" t="s">
        <v>8</v>
      </c>
      <c r="G28" s="10" t="s">
        <v>46</v>
      </c>
      <c r="H28" s="11" t="s">
        <v>47</v>
      </c>
      <c r="I28" s="160"/>
      <c r="J28" s="7" t="s">
        <v>344</v>
      </c>
      <c r="K28" s="6" t="s">
        <v>345</v>
      </c>
      <c r="L28" s="6"/>
      <c r="M28" s="6" t="s">
        <v>346</v>
      </c>
      <c r="N28" s="1"/>
      <c r="O28" s="7" t="s">
        <v>347</v>
      </c>
      <c r="P28" s="7" t="s">
        <v>357</v>
      </c>
    </row>
    <row r="29" spans="1:16" ht="22.5" customHeight="1" x14ac:dyDescent="0.3">
      <c r="A29" s="13"/>
      <c r="B29" s="1"/>
      <c r="C29" s="151"/>
      <c r="D29" s="14"/>
      <c r="E29" s="38"/>
      <c r="F29" s="152"/>
      <c r="G29" s="153"/>
      <c r="H29" s="170"/>
      <c r="I29" s="58"/>
      <c r="J29" s="14"/>
      <c r="O29" s="149"/>
      <c r="P29" s="93"/>
    </row>
    <row r="30" spans="1:16" ht="22.5" customHeight="1" x14ac:dyDescent="0.4">
      <c r="A30" s="79">
        <v>26</v>
      </c>
      <c r="B30" s="60" t="str">
        <f>VLOOKUP($A30,'Int Entries'!$B$4:$R$170,2,FALSE)</f>
        <v>Alice Salwey</v>
      </c>
      <c r="C30" s="61" t="str">
        <f>VLOOKUP($A30,'Int Entries'!$B$4:$R$170,3,FALSE)</f>
        <v>ELMSIDE DARKIE</v>
      </c>
      <c r="D30" s="61" t="str">
        <f>VLOOKUP($A30,'Int Entries'!$B$4:$R$170,4,FALSE)</f>
        <v>Ludlow Hunt</v>
      </c>
      <c r="E30" s="62">
        <f>VLOOKUP($A30,'Int Entries'!$B$4:$R$170,6,FALSE)</f>
        <v>170.5</v>
      </c>
      <c r="F30" s="63">
        <f>VLOOKUP($A30,'Int Entries'!$B$4:$R$170,7,FALSE)</f>
        <v>0.58793103448275863</v>
      </c>
      <c r="G30" s="64">
        <f>VLOOKUP($A30,'Int Entries'!$B$4:$R$170,8,FALSE)</f>
        <v>40.5</v>
      </c>
      <c r="H30" s="94">
        <f>VLOOKUP($A30,'Int Entries'!$B$4:$R$170,9,FALSE)</f>
        <v>10</v>
      </c>
      <c r="I30" s="66"/>
      <c r="J30" s="70">
        <f t="shared" ref="J30:J44" si="4">(E30*1000)+(G30*100)+(H30*10)</f>
        <v>174650</v>
      </c>
      <c r="K30" s="67" t="str">
        <f>VLOOKUP($A30,'Int Entries'!$B$4:$R$170,10,FALSE)</f>
        <v>t</v>
      </c>
      <c r="L30" s="68">
        <f t="shared" ref="L30:L44" si="5">IF(K30=0," ",J30)</f>
        <v>174650</v>
      </c>
      <c r="M30" s="68">
        <f t="shared" ref="M30:M44" si="6">IF(K30=0," ",RANK(L30,$L$30:$L$44))</f>
        <v>14</v>
      </c>
      <c r="N30" s="95"/>
      <c r="O30" s="69">
        <f t="shared" ref="O30:O44" si="7">IF(E30=0," ",RANK(J30,$J$30:$J$44))</f>
        <v>14</v>
      </c>
      <c r="P30" s="95"/>
    </row>
    <row r="31" spans="1:16" ht="22.5" customHeight="1" x14ac:dyDescent="0.4">
      <c r="A31" s="79">
        <v>27</v>
      </c>
      <c r="B31" s="60" t="str">
        <f>VLOOKUP($A31,'Int Entries'!$B$4:$R$170,2,FALSE)</f>
        <v>Ollie Hadaway</v>
      </c>
      <c r="C31" s="61" t="str">
        <f>VLOOKUP($A31,'Int Entries'!$B$4:$R$170,3,FALSE)</f>
        <v>James</v>
      </c>
      <c r="D31" s="61" t="str">
        <f>VLOOKUP($A31,'Int Entries'!$B$4:$R$170,4,FALSE)</f>
        <v>Pytchley Hunt</v>
      </c>
      <c r="E31" s="62">
        <f>VLOOKUP($A31,'Int Entries'!$B$4:$R$170,6,FALSE)</f>
        <v>185</v>
      </c>
      <c r="F31" s="63">
        <f>VLOOKUP($A31,'Int Entries'!$B$4:$R$170,7,FALSE)</f>
        <v>0.63793103448275867</v>
      </c>
      <c r="G31" s="64">
        <f>VLOOKUP($A31,'Int Entries'!$B$4:$R$170,8,FALSE)</f>
        <v>45</v>
      </c>
      <c r="H31" s="94">
        <f>VLOOKUP($A31,'Int Entries'!$B$4:$R$170,9,FALSE)</f>
        <v>12</v>
      </c>
      <c r="I31" s="66"/>
      <c r="J31" s="70">
        <f t="shared" si="4"/>
        <v>189620</v>
      </c>
      <c r="K31" s="67" t="str">
        <f>VLOOKUP($A31,'Int Entries'!$B$4:$R$170,10,FALSE)</f>
        <v>t</v>
      </c>
      <c r="L31" s="68">
        <f t="shared" si="5"/>
        <v>189620</v>
      </c>
      <c r="M31" s="68">
        <f t="shared" si="6"/>
        <v>11</v>
      </c>
      <c r="N31" s="95"/>
      <c r="O31" s="69">
        <f t="shared" si="7"/>
        <v>11</v>
      </c>
      <c r="P31" s="93"/>
    </row>
    <row r="32" spans="1:16" ht="22.5" customHeight="1" x14ac:dyDescent="0.4">
      <c r="A32" s="79">
        <v>28</v>
      </c>
      <c r="B32" s="60" t="str">
        <f>VLOOKUP($A32,'Int Entries'!$B$4:$R$170,2,FALSE)</f>
        <v>Harriet Boddy</v>
      </c>
      <c r="C32" s="61" t="str">
        <f>VLOOKUP($A32,'Int Entries'!$B$4:$R$170,3,FALSE)</f>
        <v>watkins</v>
      </c>
      <c r="D32" s="61" t="str">
        <f>VLOOKUP($A32,'Int Entries'!$B$4:$R$170,4,FALSE)</f>
        <v>Atherstone Hunt</v>
      </c>
      <c r="E32" s="62">
        <f>VLOOKUP($A32,'Int Entries'!$B$4:$R$170,6,FALSE)</f>
        <v>190.5</v>
      </c>
      <c r="F32" s="63">
        <f>VLOOKUP($A32,'Int Entries'!$B$4:$R$170,7,FALSE)</f>
        <v>0.65689655172413797</v>
      </c>
      <c r="G32" s="64">
        <f>VLOOKUP($A32,'Int Entries'!$B$4:$R$170,8,FALSE)</f>
        <v>45</v>
      </c>
      <c r="H32" s="94">
        <f>VLOOKUP($A32,'Int Entries'!$B$4:$R$170,9,FALSE)</f>
        <v>12</v>
      </c>
      <c r="I32" s="66"/>
      <c r="J32" s="70">
        <f t="shared" si="4"/>
        <v>195120</v>
      </c>
      <c r="K32" s="67" t="str">
        <f>VLOOKUP($A32,'Int Entries'!$B$4:$R$170,10,FALSE)</f>
        <v>t</v>
      </c>
      <c r="L32" s="68">
        <f t="shared" si="5"/>
        <v>195120</v>
      </c>
      <c r="M32" s="68">
        <f t="shared" si="6"/>
        <v>10</v>
      </c>
      <c r="N32" s="93"/>
      <c r="O32" s="69">
        <f t="shared" si="7"/>
        <v>10</v>
      </c>
      <c r="P32" s="93"/>
    </row>
    <row r="33" spans="1:16" ht="22.5" customHeight="1" x14ac:dyDescent="0.4">
      <c r="A33" s="79">
        <v>29</v>
      </c>
      <c r="B33" s="60" t="str">
        <f>VLOOKUP($A33,'Int Entries'!$B$4:$R$170,2,FALSE)</f>
        <v>Anastasia Meadows</v>
      </c>
      <c r="C33" s="61" t="str">
        <f>VLOOKUP($A33,'Int Entries'!$B$4:$R$170,3,FALSE)</f>
        <v>Minnie Law McCoy</v>
      </c>
      <c r="D33" s="61" t="str">
        <f>VLOOKUP($A33,'Int Entries'!$B$4:$R$170,4,FALSE)</f>
        <v>Atherstone Hunt</v>
      </c>
      <c r="E33" s="62">
        <f>VLOOKUP($A33,'Int Entries'!$B$4:$R$170,6,FALSE)</f>
        <v>203</v>
      </c>
      <c r="F33" s="63">
        <f>VLOOKUP($A33,'Int Entries'!$B$4:$R$170,7,FALSE)</f>
        <v>0.7</v>
      </c>
      <c r="G33" s="64">
        <f>VLOOKUP($A33,'Int Entries'!$B$4:$R$170,8,FALSE)</f>
        <v>49.5</v>
      </c>
      <c r="H33" s="94">
        <f>VLOOKUP($A33,'Int Entries'!$B$4:$R$170,9,FALSE)</f>
        <v>13</v>
      </c>
      <c r="I33" s="66"/>
      <c r="J33" s="70">
        <f t="shared" si="4"/>
        <v>208080</v>
      </c>
      <c r="K33" s="67" t="str">
        <f>VLOOKUP($A33,'Int Entries'!$B$4:$R$170,10,FALSE)</f>
        <v>t</v>
      </c>
      <c r="L33" s="68">
        <f t="shared" si="5"/>
        <v>208080</v>
      </c>
      <c r="M33" s="68">
        <f t="shared" si="6"/>
        <v>3</v>
      </c>
      <c r="N33" s="93"/>
      <c r="O33" s="69">
        <f t="shared" si="7"/>
        <v>3</v>
      </c>
      <c r="P33" s="95" t="s">
        <v>357</v>
      </c>
    </row>
    <row r="34" spans="1:16" ht="22.5" customHeight="1" x14ac:dyDescent="0.4">
      <c r="A34" s="79">
        <v>30</v>
      </c>
      <c r="B34" s="60" t="str">
        <f>VLOOKUP($A34,'Int Entries'!$B$4:$R$170,2,FALSE)</f>
        <v>Isobelle Crump</v>
      </c>
      <c r="C34" s="61" t="str">
        <f>VLOOKUP($A34,'Int Entries'!$B$4:$R$170,3,FALSE)</f>
        <v>Keatinge Savannah</v>
      </c>
      <c r="D34" s="61" t="str">
        <f>VLOOKUP($A34,'Int Entries'!$B$4:$R$170,4,FALSE)</f>
        <v>North Warwickshire</v>
      </c>
      <c r="E34" s="62">
        <f>VLOOKUP($A34,'Int Entries'!$B$4:$R$170,6,FALSE)</f>
        <v>199.5</v>
      </c>
      <c r="F34" s="63">
        <f>VLOOKUP($A34,'Int Entries'!$B$4:$R$170,7,FALSE)</f>
        <v>0.68793103448275861</v>
      </c>
      <c r="G34" s="64">
        <f>VLOOKUP($A34,'Int Entries'!$B$4:$R$170,8,FALSE)</f>
        <v>47.5</v>
      </c>
      <c r="H34" s="94">
        <f>VLOOKUP($A34,'Int Entries'!$B$4:$R$170,9,FALSE)</f>
        <v>13</v>
      </c>
      <c r="I34" s="66"/>
      <c r="J34" s="70">
        <f t="shared" si="4"/>
        <v>204380</v>
      </c>
      <c r="K34" s="67" t="str">
        <f>VLOOKUP($A34,'Int Entries'!$B$4:$R$170,10,FALSE)</f>
        <v>t</v>
      </c>
      <c r="L34" s="68">
        <f t="shared" si="5"/>
        <v>204380</v>
      </c>
      <c r="M34" s="68">
        <f t="shared" si="6"/>
        <v>4</v>
      </c>
      <c r="N34" s="95"/>
      <c r="O34" s="69">
        <f t="shared" si="7"/>
        <v>4</v>
      </c>
      <c r="P34" s="95" t="s">
        <v>360</v>
      </c>
    </row>
    <row r="35" spans="1:16" ht="22.5" customHeight="1" x14ac:dyDescent="0.4">
      <c r="A35" s="79">
        <v>31</v>
      </c>
      <c r="B35" s="60" t="str">
        <f>VLOOKUP($A35,'Int Entries'!$B$4:$R$170,2,FALSE)</f>
        <v>Anna Warner</v>
      </c>
      <c r="C35" s="61" t="str">
        <f>VLOOKUP($A35,'Int Entries'!$B$4:$R$170,3,FALSE)</f>
        <v>Thin Ice</v>
      </c>
      <c r="D35" s="61" t="str">
        <f>VLOOKUP($A35,'Int Entries'!$B$4:$R$170,4,FALSE)</f>
        <v>North Shropshire Hunt</v>
      </c>
      <c r="E35" s="62">
        <f>VLOOKUP($A35,'Int Entries'!$B$4:$R$170,6,FALSE)</f>
        <v>210</v>
      </c>
      <c r="F35" s="63">
        <f>VLOOKUP($A35,'Int Entries'!$B$4:$R$170,7,FALSE)</f>
        <v>0.72413793103448276</v>
      </c>
      <c r="G35" s="64">
        <f>VLOOKUP($A35,'Int Entries'!$B$4:$R$170,8,FALSE)</f>
        <v>50.5</v>
      </c>
      <c r="H35" s="94">
        <f>VLOOKUP($A35,'Int Entries'!$B$4:$R$170,9,FALSE)</f>
        <v>14</v>
      </c>
      <c r="I35" s="66"/>
      <c r="J35" s="70">
        <f t="shared" si="4"/>
        <v>215190</v>
      </c>
      <c r="K35" s="67" t="str">
        <f>VLOOKUP($A35,'Int Entries'!$B$4:$R$170,10,FALSE)</f>
        <v>t</v>
      </c>
      <c r="L35" s="68">
        <f t="shared" si="5"/>
        <v>215190</v>
      </c>
      <c r="M35" s="68">
        <f t="shared" si="6"/>
        <v>2</v>
      </c>
      <c r="N35" s="93"/>
      <c r="O35" s="69">
        <f t="shared" si="7"/>
        <v>2</v>
      </c>
      <c r="P35" s="95" t="s">
        <v>357</v>
      </c>
    </row>
    <row r="36" spans="1:16" ht="22.5" customHeight="1" x14ac:dyDescent="0.4">
      <c r="A36" s="79">
        <v>32</v>
      </c>
      <c r="B36" s="60" t="str">
        <f>VLOOKUP($A36,'Int Entries'!$B$4:$R$170,2,FALSE)</f>
        <v>Dee Edwards</v>
      </c>
      <c r="C36" s="61" t="str">
        <f>VLOOKUP($A36,'Int Entries'!$B$4:$R$170,3,FALSE)</f>
        <v>Cloneden Belle</v>
      </c>
      <c r="D36" s="61" t="str">
        <f>VLOOKUP($A36,'Int Entries'!$B$4:$R$170,4,FALSE)</f>
        <v>North Shropshire Hunt</v>
      </c>
      <c r="E36" s="62">
        <f>VLOOKUP($A36,'Int Entries'!$B$4:$R$170,6,FALSE)</f>
        <v>198.5</v>
      </c>
      <c r="F36" s="63">
        <f>VLOOKUP($A36,'Int Entries'!$B$4:$R$170,7,FALSE)</f>
        <v>0.68448275862068964</v>
      </c>
      <c r="G36" s="64">
        <f>VLOOKUP($A36,'Int Entries'!$B$4:$R$170,8,FALSE)</f>
        <v>48</v>
      </c>
      <c r="H36" s="94">
        <f>VLOOKUP($A36,'Int Entries'!$B$4:$R$170,9,FALSE)</f>
        <v>13</v>
      </c>
      <c r="I36" s="66"/>
      <c r="J36" s="70">
        <f t="shared" si="4"/>
        <v>203430</v>
      </c>
      <c r="K36" s="67" t="str">
        <f>VLOOKUP($A36,'Int Entries'!$B$4:$R$170,10,FALSE)</f>
        <v>t</v>
      </c>
      <c r="L36" s="68">
        <f t="shared" si="5"/>
        <v>203430</v>
      </c>
      <c r="M36" s="68">
        <f t="shared" si="6"/>
        <v>5</v>
      </c>
      <c r="N36" s="93"/>
      <c r="O36" s="69">
        <f t="shared" si="7"/>
        <v>5</v>
      </c>
      <c r="P36" s="93"/>
    </row>
    <row r="37" spans="1:16" ht="22.5" customHeight="1" x14ac:dyDescent="0.4">
      <c r="A37" s="79">
        <v>33</v>
      </c>
      <c r="B37" s="60" t="str">
        <f>VLOOKUP($A37,'Int Entries'!$B$4:$R$170,2,FALSE)</f>
        <v>Aston Sidwell</v>
      </c>
      <c r="C37" s="61" t="str">
        <f>VLOOKUP($A37,'Int Entries'!$B$4:$R$170,3,FALSE)</f>
        <v>Disien</v>
      </c>
      <c r="D37" s="61" t="str">
        <f>VLOOKUP($A37,'Int Entries'!$B$4:$R$170,4,FALSE)</f>
        <v>Heart of England</v>
      </c>
      <c r="E37" s="62">
        <f>VLOOKUP($A37,'Int Entries'!$B$4:$R$170,6,FALSE)</f>
        <v>193.5</v>
      </c>
      <c r="F37" s="63">
        <f>VLOOKUP($A37,'Int Entries'!$B$4:$R$170,7,FALSE)</f>
        <v>0.66724137931034477</v>
      </c>
      <c r="G37" s="64">
        <f>VLOOKUP($A37,'Int Entries'!$B$4:$R$170,8,FALSE)</f>
        <v>47.5</v>
      </c>
      <c r="H37" s="94">
        <f>VLOOKUP($A37,'Int Entries'!$B$4:$R$170,9,FALSE)</f>
        <v>13</v>
      </c>
      <c r="I37" s="66"/>
      <c r="J37" s="70">
        <f t="shared" si="4"/>
        <v>198380</v>
      </c>
      <c r="K37" s="67" t="str">
        <f>VLOOKUP($A37,'Int Entries'!$B$4:$R$170,10,FALSE)</f>
        <v>t</v>
      </c>
      <c r="L37" s="68">
        <f t="shared" si="5"/>
        <v>198380</v>
      </c>
      <c r="M37" s="68">
        <f t="shared" si="6"/>
        <v>8</v>
      </c>
      <c r="N37" s="95"/>
      <c r="O37" s="69">
        <f t="shared" si="7"/>
        <v>8</v>
      </c>
      <c r="P37" s="95"/>
    </row>
    <row r="38" spans="1:16" ht="22.5" customHeight="1" x14ac:dyDescent="0.4">
      <c r="A38" s="79">
        <v>34</v>
      </c>
      <c r="B38" s="60" t="str">
        <f>VLOOKUP($A38,'Int Entries'!$B$4:$R$170,2,FALSE)</f>
        <v>Imogen McGee</v>
      </c>
      <c r="C38" s="61" t="str">
        <f>VLOOKUP($A38,'Int Entries'!$B$4:$R$170,3,FALSE)</f>
        <v>Tiger Balm</v>
      </c>
      <c r="D38" s="61" t="str">
        <f>VLOOKUP($A38,'Int Entries'!$B$4:$R$170,4,FALSE)</f>
        <v>Heart of England</v>
      </c>
      <c r="E38" s="62">
        <f>VLOOKUP($A38,'Int Entries'!$B$4:$R$170,6,FALSE)</f>
        <v>184</v>
      </c>
      <c r="F38" s="63">
        <f>VLOOKUP($A38,'Int Entries'!$B$4:$R$170,7,FALSE)</f>
        <v>0.6344827586206897</v>
      </c>
      <c r="G38" s="64">
        <f>VLOOKUP($A38,'Int Entries'!$B$4:$R$170,8,FALSE)</f>
        <v>43.5</v>
      </c>
      <c r="H38" s="94">
        <f>VLOOKUP($A38,'Int Entries'!$B$4:$R$170,9,FALSE)</f>
        <v>12</v>
      </c>
      <c r="I38" s="66"/>
      <c r="J38" s="70">
        <f t="shared" si="4"/>
        <v>188470</v>
      </c>
      <c r="K38" s="67" t="str">
        <f>VLOOKUP($A38,'Int Entries'!$B$4:$R$170,10,FALSE)</f>
        <v>t</v>
      </c>
      <c r="L38" s="68">
        <f t="shared" si="5"/>
        <v>188470</v>
      </c>
      <c r="M38" s="68">
        <f t="shared" si="6"/>
        <v>12</v>
      </c>
      <c r="N38" s="95"/>
      <c r="O38" s="69">
        <f t="shared" si="7"/>
        <v>12</v>
      </c>
      <c r="P38" s="95"/>
    </row>
    <row r="39" spans="1:16" ht="22.5" customHeight="1" x14ac:dyDescent="0.4">
      <c r="A39" s="79">
        <v>35</v>
      </c>
      <c r="B39" s="60" t="str">
        <f>VLOOKUP($A39,'Int Entries'!$B$4:$R$170,2,FALSE)</f>
        <v>Grace Brighton</v>
      </c>
      <c r="C39" s="61" t="str">
        <f>VLOOKUP($A39,'Int Entries'!$B$4:$R$170,3,FALSE)</f>
        <v>Spring Hills Charisma Bay</v>
      </c>
      <c r="D39" s="61" t="str">
        <f>VLOOKUP($A39,'Int Entries'!$B$4:$R$170,4,FALSE)</f>
        <v>Albrighton Woodland Hunt</v>
      </c>
      <c r="E39" s="62">
        <f>VLOOKUP($A39,'Int Entries'!$B$4:$R$170,6,FALSE)</f>
        <v>190.5</v>
      </c>
      <c r="F39" s="63">
        <f>VLOOKUP($A39,'Int Entries'!$B$4:$R$170,7,FALSE)</f>
        <v>0.65689655172413797</v>
      </c>
      <c r="G39" s="64">
        <f>VLOOKUP($A39,'Int Entries'!$B$4:$R$170,8,FALSE)</f>
        <v>46</v>
      </c>
      <c r="H39" s="94">
        <f>VLOOKUP($A39,'Int Entries'!$B$4:$R$170,9,FALSE)</f>
        <v>13</v>
      </c>
      <c r="I39" s="66"/>
      <c r="J39" s="70">
        <f t="shared" si="4"/>
        <v>195230</v>
      </c>
      <c r="K39" s="67" t="str">
        <f>VLOOKUP($A39,'Int Entries'!$B$4:$R$170,10,FALSE)</f>
        <v>t</v>
      </c>
      <c r="L39" s="68">
        <f t="shared" si="5"/>
        <v>195230</v>
      </c>
      <c r="M39" s="68">
        <f t="shared" si="6"/>
        <v>9</v>
      </c>
      <c r="N39" s="93"/>
      <c r="O39" s="69">
        <f t="shared" si="7"/>
        <v>9</v>
      </c>
      <c r="P39" s="93"/>
    </row>
    <row r="40" spans="1:16" ht="22.5" customHeight="1" x14ac:dyDescent="0.4">
      <c r="A40" s="79">
        <v>36</v>
      </c>
      <c r="B40" s="60" t="str">
        <f>VLOOKUP($A40,'Int Entries'!$B$4:$R$170,2,FALSE)</f>
        <v>Matilda Wall</v>
      </c>
      <c r="C40" s="61" t="str">
        <f>VLOOKUP($A40,'Int Entries'!$B$4:$R$170,3,FALSE)</f>
        <v>Baileys Original</v>
      </c>
      <c r="D40" s="61" t="str">
        <f>VLOOKUP($A40,'Int Entries'!$B$4:$R$170,4,FALSE)</f>
        <v>Ludlow Hunt</v>
      </c>
      <c r="E40" s="62">
        <f>VLOOKUP($A40,'Int Entries'!$B$4:$R$170,6,FALSE)</f>
        <v>166.5</v>
      </c>
      <c r="F40" s="63">
        <f>VLOOKUP($A40,'Int Entries'!$B$4:$R$170,7,FALSE)</f>
        <v>0.57413793103448274</v>
      </c>
      <c r="G40" s="64">
        <f>VLOOKUP($A40,'Int Entries'!$B$4:$R$170,8,FALSE)</f>
        <v>40.5</v>
      </c>
      <c r="H40" s="94">
        <f>VLOOKUP($A40,'Int Entries'!$B$4:$R$170,9,FALSE)</f>
        <v>10</v>
      </c>
      <c r="I40" s="66"/>
      <c r="J40" s="70">
        <f t="shared" si="4"/>
        <v>170650</v>
      </c>
      <c r="K40" s="67" t="str">
        <f>VLOOKUP($A40,'Int Entries'!$B$4:$R$170,10,FALSE)</f>
        <v>t</v>
      </c>
      <c r="L40" s="68">
        <f t="shared" si="5"/>
        <v>170650</v>
      </c>
      <c r="M40" s="68">
        <f t="shared" si="6"/>
        <v>15</v>
      </c>
      <c r="N40" s="93"/>
      <c r="O40" s="69">
        <f t="shared" si="7"/>
        <v>15</v>
      </c>
      <c r="P40" s="93"/>
    </row>
    <row r="41" spans="1:16" ht="22.5" customHeight="1" x14ac:dyDescent="0.4">
      <c r="A41" s="79">
        <v>37</v>
      </c>
      <c r="B41" s="60" t="str">
        <f>VLOOKUP($A41,'Int Entries'!$B$4:$R$170,2,FALSE)</f>
        <v>Martha Rendle</v>
      </c>
      <c r="C41" s="61" t="str">
        <f>VLOOKUP($A41,'Int Entries'!$B$4:$R$170,3,FALSE)</f>
        <v>Castlegannon</v>
      </c>
      <c r="D41" s="61" t="str">
        <f>VLOOKUP($A41,'Int Entries'!$B$4:$R$170,4,FALSE)</f>
        <v>Pytchley Hunt</v>
      </c>
      <c r="E41" s="62">
        <f>VLOOKUP($A41,'Int Entries'!$B$4:$R$170,6,FALSE)</f>
        <v>184</v>
      </c>
      <c r="F41" s="63">
        <f>VLOOKUP($A41,'Int Entries'!$B$4:$R$170,7,FALSE)</f>
        <v>0.6344827586206897</v>
      </c>
      <c r="G41" s="64">
        <f>VLOOKUP($A41,'Int Entries'!$B$4:$R$170,8,FALSE)</f>
        <v>43.5</v>
      </c>
      <c r="H41" s="94">
        <f>VLOOKUP($A41,'Int Entries'!$B$4:$R$170,9,FALSE)</f>
        <v>12</v>
      </c>
      <c r="I41" s="66"/>
      <c r="J41" s="70">
        <f t="shared" si="4"/>
        <v>188470</v>
      </c>
      <c r="K41" s="67" t="str">
        <f>VLOOKUP($A41,'Int Entries'!$B$4:$R$170,10,FALSE)</f>
        <v>t</v>
      </c>
      <c r="L41" s="68">
        <f t="shared" si="5"/>
        <v>188470</v>
      </c>
      <c r="M41" s="68">
        <f t="shared" si="6"/>
        <v>12</v>
      </c>
      <c r="N41" s="93"/>
      <c r="O41" s="69">
        <f t="shared" si="7"/>
        <v>12</v>
      </c>
      <c r="P41" s="93"/>
    </row>
    <row r="42" spans="1:16" ht="22.5" customHeight="1" x14ac:dyDescent="0.4">
      <c r="A42" s="79">
        <v>38</v>
      </c>
      <c r="B42" s="60" t="str">
        <f>VLOOKUP($A42,'Int Entries'!$B$4:$R$170,2,FALSE)</f>
        <v>Lucy Watts</v>
      </c>
      <c r="C42" s="61" t="str">
        <f>VLOOKUP($A42,'Int Entries'!$B$4:$R$170,3,FALSE)</f>
        <v>Freckleton English Rose</v>
      </c>
      <c r="D42" s="61" t="str">
        <f>VLOOKUP($A42,'Int Entries'!$B$4:$R$170,4,FALSE)</f>
        <v>Atherstone Hunt</v>
      </c>
      <c r="E42" s="62">
        <f>VLOOKUP($A42,'Int Entries'!$B$4:$R$170,6,FALSE)</f>
        <v>196</v>
      </c>
      <c r="F42" s="63">
        <f>VLOOKUP($A42,'Int Entries'!$B$4:$R$170,7,FALSE)</f>
        <v>0.67586206896551726</v>
      </c>
      <c r="G42" s="64">
        <f>VLOOKUP($A42,'Int Entries'!$B$4:$R$170,8,FALSE)</f>
        <v>47.5</v>
      </c>
      <c r="H42" s="94">
        <f>VLOOKUP($A42,'Int Entries'!$B$4:$R$170,9,FALSE)</f>
        <v>13</v>
      </c>
      <c r="I42" s="66"/>
      <c r="J42" s="70">
        <f t="shared" si="4"/>
        <v>200880</v>
      </c>
      <c r="K42" s="67" t="str">
        <f>VLOOKUP($A42,'Int Entries'!$B$4:$R$170,10,FALSE)</f>
        <v>t</v>
      </c>
      <c r="L42" s="68">
        <f t="shared" si="5"/>
        <v>200880</v>
      </c>
      <c r="M42" s="68">
        <f t="shared" si="6"/>
        <v>6</v>
      </c>
      <c r="N42" s="93"/>
      <c r="O42" s="69">
        <f t="shared" si="7"/>
        <v>6</v>
      </c>
      <c r="P42" s="93"/>
    </row>
    <row r="43" spans="1:16" ht="22.5" customHeight="1" x14ac:dyDescent="0.4">
      <c r="A43" s="79">
        <v>40</v>
      </c>
      <c r="B43" s="60" t="str">
        <f>VLOOKUP($A43,'Int Entries'!$B$4:$R$170,2,FALSE)</f>
        <v>Evie Derbyshire</v>
      </c>
      <c r="C43" s="61" t="str">
        <f>VLOOKUP($A43,'Int Entries'!$B$4:$R$170,3,FALSE)</f>
        <v>Townend Little Treasure</v>
      </c>
      <c r="D43" s="61" t="str">
        <f>VLOOKUP($A43,'Int Entries'!$B$4:$R$170,4,FALSE)</f>
        <v>West Warwickshire</v>
      </c>
      <c r="E43" s="62">
        <f>VLOOKUP($A43,'Int Entries'!$B$4:$R$170,6,FALSE)</f>
        <v>193</v>
      </c>
      <c r="F43" s="63">
        <f>VLOOKUP($A43,'Int Entries'!$B$4:$R$170,7,FALSE)</f>
        <v>0.66551724137931034</v>
      </c>
      <c r="G43" s="64">
        <f>VLOOKUP($A43,'Int Entries'!$B$4:$R$170,8,FALSE)</f>
        <v>56</v>
      </c>
      <c r="H43" s="94">
        <f>VLOOKUP($A43,'Int Entries'!$B$4:$R$170,9,FALSE)</f>
        <v>12</v>
      </c>
      <c r="I43" s="66"/>
      <c r="J43" s="70">
        <f t="shared" si="4"/>
        <v>198720</v>
      </c>
      <c r="K43" s="67" t="str">
        <f>VLOOKUP($A43,'Int Entries'!$B$4:$R$170,10,FALSE)</f>
        <v>t</v>
      </c>
      <c r="L43" s="68">
        <f t="shared" si="5"/>
        <v>198720</v>
      </c>
      <c r="M43" s="68">
        <f t="shared" si="6"/>
        <v>7</v>
      </c>
      <c r="N43" s="95"/>
      <c r="O43" s="69">
        <f t="shared" si="7"/>
        <v>7</v>
      </c>
      <c r="P43" s="95"/>
    </row>
    <row r="44" spans="1:16" ht="22.5" customHeight="1" x14ac:dyDescent="0.4">
      <c r="A44" s="79">
        <v>41</v>
      </c>
      <c r="B44" s="60" t="str">
        <f>VLOOKUP($A44,'Int Entries'!$B$4:$R$170,2,FALSE)</f>
        <v>Sophia Marston</v>
      </c>
      <c r="C44" s="61" t="str">
        <f>VLOOKUP($A44,'Int Entries'!$B$4:$R$170,3,FALSE)</f>
        <v>MFH April</v>
      </c>
      <c r="D44" s="61" t="str">
        <f>VLOOKUP($A44,'Int Entries'!$B$4:$R$170,4,FALSE)</f>
        <v>North Warwickshire</v>
      </c>
      <c r="E44" s="62">
        <f>VLOOKUP($A44,'Int Entries'!$B$4:$R$170,6,FALSE)</f>
        <v>212</v>
      </c>
      <c r="F44" s="63">
        <f>VLOOKUP($A44,'Int Entries'!$B$4:$R$170,7,FALSE)</f>
        <v>0.73103448275862071</v>
      </c>
      <c r="G44" s="64">
        <f>VLOOKUP($A44,'Int Entries'!$B$4:$R$170,8,FALSE)</f>
        <v>58</v>
      </c>
      <c r="H44" s="94">
        <f>VLOOKUP($A44,'Int Entries'!$B$4:$R$170,9,FALSE)</f>
        <v>14</v>
      </c>
      <c r="I44" s="66"/>
      <c r="J44" s="70">
        <f t="shared" si="4"/>
        <v>217940</v>
      </c>
      <c r="K44" s="67" t="str">
        <f>VLOOKUP($A44,'Int Entries'!$B$4:$R$170,10,FALSE)</f>
        <v>t</v>
      </c>
      <c r="L44" s="68">
        <f t="shared" si="5"/>
        <v>217940</v>
      </c>
      <c r="M44" s="68">
        <f t="shared" si="6"/>
        <v>1</v>
      </c>
      <c r="N44" s="93"/>
      <c r="O44" s="69">
        <f t="shared" si="7"/>
        <v>1</v>
      </c>
      <c r="P44" s="95" t="s">
        <v>360</v>
      </c>
    </row>
  </sheetData>
  <conditionalFormatting sqref="O9:O23 O30:O44">
    <cfRule type="cellIs" dxfId="42" priority="1" operator="equal">
      <formula>1</formula>
    </cfRule>
  </conditionalFormatting>
  <conditionalFormatting sqref="O9:O23 O30:O44">
    <cfRule type="cellIs" dxfId="41" priority="2" operator="equal">
      <formula>2</formula>
    </cfRule>
  </conditionalFormatting>
  <conditionalFormatting sqref="O9:O23 O30:O44">
    <cfRule type="cellIs" dxfId="40" priority="3" operator="equal">
      <formula>3</formula>
    </cfRule>
  </conditionalFormatting>
  <conditionalFormatting sqref="O9:O23 O30:O44">
    <cfRule type="cellIs" dxfId="39" priority="4" operator="equal">
      <formula>4</formula>
    </cfRule>
  </conditionalFormatting>
  <conditionalFormatting sqref="O9:O23 O30:O44">
    <cfRule type="cellIs" dxfId="38" priority="5" operator="equal">
      <formula>5</formula>
    </cfRule>
  </conditionalFormatting>
  <conditionalFormatting sqref="O9:O23 O30:O44">
    <cfRule type="cellIs" dxfId="37" priority="6" operator="equal">
      <formula>6</formula>
    </cfRule>
  </conditionalFormatting>
  <conditionalFormatting sqref="O9:O23 O30:O44">
    <cfRule type="cellIs" dxfId="36" priority="7" operator="equal">
      <formula>7</formula>
    </cfRule>
  </conditionalFormatting>
  <conditionalFormatting sqref="O9:O23 O30:O44">
    <cfRule type="cellIs" dxfId="35" priority="8" operator="equal">
      <formula>8</formula>
    </cfRule>
  </conditionalFormatting>
  <conditionalFormatting sqref="A5:T5">
    <cfRule type="notContainsBlanks" dxfId="34" priority="9">
      <formula>LEN(TRIM(A5))&gt;0</formula>
    </cfRule>
  </conditionalFormatting>
  <printOptions horizontalCentered="1" gridLines="1"/>
  <pageMargins left="0.7" right="0.7" top="0.75" bottom="0.75" header="0" footer="0"/>
  <pageSetup paperSize="9" pageOrder="overThenDown" orientation="landscape" cellComments="atEnd"/>
  <colBreaks count="2" manualBreakCount="2">
    <brk man="1"/>
    <brk id="1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989"/>
  <sheetViews>
    <sheetView showGridLines="0" zoomScale="85" zoomScaleNormal="85" workbookViewId="0"/>
  </sheetViews>
  <sheetFormatPr defaultColWidth="14.3828125" defaultRowHeight="15" customHeight="1" x14ac:dyDescent="0.25"/>
  <cols>
    <col min="1" max="1" width="6.69140625" customWidth="1"/>
    <col min="2" max="2" width="25" customWidth="1"/>
    <col min="3" max="3" width="26.53515625" customWidth="1"/>
    <col min="4" max="4" width="33.3046875" customWidth="1"/>
    <col min="5" max="5" width="12" customWidth="1"/>
    <col min="6" max="7" width="11.15234375" customWidth="1"/>
    <col min="8" max="9" width="14.3828125" customWidth="1"/>
    <col min="10" max="10" width="11.69140625" customWidth="1"/>
    <col min="11" max="11" width="12" customWidth="1"/>
    <col min="12" max="20" width="9.15234375" customWidth="1"/>
    <col min="21" max="25" width="8" customWidth="1"/>
  </cols>
  <sheetData>
    <row r="1" spans="1:25" ht="28.5" customHeight="1" x14ac:dyDescent="0.55000000000000004">
      <c r="A1" s="96"/>
      <c r="B1" s="72"/>
      <c r="C1" s="72"/>
      <c r="D1" s="73" t="s">
        <v>350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25.5" customHeight="1" x14ac:dyDescent="0.5">
      <c r="A2" s="97"/>
      <c r="B2" s="158"/>
      <c r="C2" s="158"/>
      <c r="D2" s="75" t="s">
        <v>362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25" ht="25.5" customHeight="1" x14ac:dyDescent="0.5">
      <c r="A3" s="97"/>
      <c r="B3" s="158"/>
      <c r="C3" s="158"/>
      <c r="D3" s="75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x14ac:dyDescent="0.35">
      <c r="A4" s="98"/>
      <c r="B4" s="1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25" ht="12.75" customHeight="1" x14ac:dyDescent="0.35">
      <c r="A5" s="100" t="s">
        <v>2</v>
      </c>
      <c r="B5" s="7" t="s">
        <v>3</v>
      </c>
      <c r="C5" s="7" t="s">
        <v>4</v>
      </c>
      <c r="D5" s="7" t="s">
        <v>5</v>
      </c>
      <c r="E5" s="7" t="s">
        <v>352</v>
      </c>
      <c r="F5" s="7" t="s">
        <v>8</v>
      </c>
      <c r="G5" s="7" t="s">
        <v>46</v>
      </c>
      <c r="H5" s="78" t="s">
        <v>47</v>
      </c>
      <c r="I5" s="78" t="s">
        <v>354</v>
      </c>
      <c r="J5" s="7" t="s">
        <v>355</v>
      </c>
      <c r="K5" s="7" t="s">
        <v>356</v>
      </c>
      <c r="L5" s="7" t="s">
        <v>357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customHeight="1" x14ac:dyDescent="0.35">
      <c r="A6" s="99">
        <v>12</v>
      </c>
      <c r="B6" s="60" t="str">
        <f>VLOOKUP($A6,'Int Entries'!$B$4:$R$170,2,FALSE)</f>
        <v>Martha Rendle</v>
      </c>
      <c r="C6" s="61" t="str">
        <f>VLOOKUP($A6,'Int Entries'!$B$4:$R$170,3,FALSE)</f>
        <v>Lismore Limerick</v>
      </c>
      <c r="D6" s="61" t="str">
        <f>VLOOKUP($A6,'Int Entries'!$B$4:$R$170,5,FALSE)</f>
        <v>Pytchley</v>
      </c>
      <c r="E6" s="80">
        <f>VLOOKUP($A6,'Int Entries'!$B$4:$R$170,6,FALSE)</f>
        <v>167.5</v>
      </c>
      <c r="F6" s="163">
        <f>VLOOKUP(A6,'Intermediate Individual Results'!$A$8:$G$117,6,FALSE)</f>
        <v>0.57758620689655171</v>
      </c>
      <c r="G6" s="81">
        <f>VLOOKUP($A6,'Int Entries'!$B$4:$R$170,7,FALSE)</f>
        <v>0.57758620689655171</v>
      </c>
      <c r="H6" s="80">
        <f>VLOOKUP($A6,'Int Entries'!$B$4:$R$170,8,FALSE)</f>
        <v>40</v>
      </c>
      <c r="I6" s="164">
        <f>VLOOKUP($A6,'Intermediate Individual Results'!$A$8:$O$117,13,FALSE)</f>
        <v>15</v>
      </c>
      <c r="J6" s="199">
        <f>SUM(I6:I9)-MAX(I6:I9)</f>
        <v>26</v>
      </c>
      <c r="K6" s="191">
        <f>RANK(J6,$J$6:$J$153,1)</f>
        <v>6</v>
      </c>
      <c r="L6" s="194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</row>
    <row r="7" spans="1:25" ht="13.5" customHeight="1" x14ac:dyDescent="0.35">
      <c r="A7" s="99">
        <v>13</v>
      </c>
      <c r="B7" s="60" t="str">
        <f>VLOOKUP($A7,'Int Entries'!$B$4:$R$170,2,FALSE)</f>
        <v>Jess Hadaway</v>
      </c>
      <c r="C7" s="61" t="str">
        <f>VLOOKUP($A7,'Int Entries'!$B$4:$R$170,3,FALSE)</f>
        <v>Archie</v>
      </c>
      <c r="D7" s="61" t="str">
        <f>VLOOKUP($A7,'Int Entries'!$B$4:$R$170,5,FALSE)</f>
        <v>Pytchley</v>
      </c>
      <c r="E7" s="80">
        <f>VLOOKUP($A7,'Int Entries'!$B$4:$R$170,6,FALSE)</f>
        <v>204</v>
      </c>
      <c r="F7" s="163">
        <f>VLOOKUP(A7,'Intermediate Individual Results'!$A$8:$G$117,6,FALSE)</f>
        <v>0.70344827586206893</v>
      </c>
      <c r="G7" s="81">
        <f>VLOOKUP($A7,'Int Entries'!$B$4:$R$170,7,FALSE)</f>
        <v>0.70344827586206893</v>
      </c>
      <c r="H7" s="80">
        <f>VLOOKUP($A7,'Int Entries'!$B$4:$R$170,8,FALSE)</f>
        <v>50</v>
      </c>
      <c r="I7" s="164">
        <f>VLOOKUP($A7,'Intermediate Individual Results'!$A$8:$O$117,13,FALSE)</f>
        <v>3</v>
      </c>
      <c r="J7" s="197"/>
      <c r="K7" s="192"/>
      <c r="L7" s="192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</row>
    <row r="8" spans="1:25" ht="13.5" customHeight="1" x14ac:dyDescent="0.35">
      <c r="A8" s="99">
        <v>27</v>
      </c>
      <c r="B8" s="60" t="str">
        <f>VLOOKUP($A8,'Int Entries'!$B$4:$R$170,2,FALSE)</f>
        <v>Ollie Hadaway</v>
      </c>
      <c r="C8" s="61" t="str">
        <f>VLOOKUP($A8,'Int Entries'!$B$4:$R$170,3,FALSE)</f>
        <v>James</v>
      </c>
      <c r="D8" s="61" t="str">
        <f>VLOOKUP($A8,'Int Entries'!$B$4:$R$170,5,FALSE)</f>
        <v>Pytchley</v>
      </c>
      <c r="E8" s="80">
        <f>VLOOKUP($A8,'Int Entries'!$B$4:$R$170,6,FALSE)</f>
        <v>185</v>
      </c>
      <c r="F8" s="163">
        <f>VLOOKUP(A8,'Intermediate Individual Results'!$A$8:$G$117,6,FALSE)</f>
        <v>0.63793103448275867</v>
      </c>
      <c r="G8" s="81">
        <f>VLOOKUP($A8,'Int Entries'!$B$4:$R$170,7,FALSE)</f>
        <v>0.63793103448275867</v>
      </c>
      <c r="H8" s="80">
        <f>VLOOKUP($A8,'Int Entries'!$B$4:$R$170,8,FALSE)</f>
        <v>45</v>
      </c>
      <c r="I8" s="164">
        <f>VLOOKUP($A8,'Intermediate Individual Results'!$A$8:$O$117,13,FALSE)</f>
        <v>11</v>
      </c>
      <c r="J8" s="197"/>
      <c r="K8" s="192"/>
      <c r="L8" s="192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</row>
    <row r="9" spans="1:25" ht="13.5" customHeight="1" x14ac:dyDescent="0.35">
      <c r="A9" s="99">
        <v>37</v>
      </c>
      <c r="B9" s="60" t="str">
        <f>VLOOKUP($A9,'Int Entries'!$B$4:$R$170,2,FALSE)</f>
        <v>Martha Rendle</v>
      </c>
      <c r="C9" s="61" t="str">
        <f>VLOOKUP($A9,'Int Entries'!$B$4:$R$170,3,FALSE)</f>
        <v>Castlegannon</v>
      </c>
      <c r="D9" s="61" t="str">
        <f>VLOOKUP($A9,'Int Entries'!$B$4:$R$170,5,FALSE)</f>
        <v>Pytchley</v>
      </c>
      <c r="E9" s="80">
        <f>VLOOKUP($A9,'Int Entries'!$B$4:$R$170,6,FALSE)</f>
        <v>184</v>
      </c>
      <c r="F9" s="163">
        <f>VLOOKUP(A9,'Intermediate Individual Results'!$A$8:$G$117,6,FALSE)</f>
        <v>0.6344827586206897</v>
      </c>
      <c r="G9" s="81">
        <f>VLOOKUP($A9,'Int Entries'!$B$4:$R$170,7,FALSE)</f>
        <v>0.6344827586206897</v>
      </c>
      <c r="H9" s="80">
        <f>VLOOKUP($A9,'Int Entries'!$B$4:$R$170,8,FALSE)</f>
        <v>43.5</v>
      </c>
      <c r="I9" s="164">
        <f>VLOOKUP($A9,'Intermediate Individual Results'!$A$8:$O$117,13,FALSE)</f>
        <v>12</v>
      </c>
      <c r="J9" s="198"/>
      <c r="K9" s="193"/>
      <c r="L9" s="193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</row>
    <row r="10" spans="1:25" ht="13.5" customHeight="1" x14ac:dyDescent="0.35">
      <c r="A10" s="97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</row>
    <row r="11" spans="1:25" x14ac:dyDescent="0.35">
      <c r="A11" s="98"/>
      <c r="B11" s="84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</row>
    <row r="12" spans="1:25" ht="12.75" customHeight="1" x14ac:dyDescent="0.35">
      <c r="A12" s="100" t="s">
        <v>2</v>
      </c>
      <c r="B12" s="7" t="s">
        <v>3</v>
      </c>
      <c r="C12" s="7" t="s">
        <v>4</v>
      </c>
      <c r="D12" s="7" t="s">
        <v>5</v>
      </c>
      <c r="E12" s="7" t="s">
        <v>352</v>
      </c>
      <c r="F12" s="7" t="s">
        <v>8</v>
      </c>
      <c r="G12" s="7" t="s">
        <v>46</v>
      </c>
      <c r="H12" s="78" t="s">
        <v>47</v>
      </c>
      <c r="I12" s="78" t="s">
        <v>354</v>
      </c>
      <c r="J12" s="7" t="s">
        <v>355</v>
      </c>
      <c r="K12" s="7" t="s">
        <v>356</v>
      </c>
      <c r="L12" s="7" t="s">
        <v>357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 x14ac:dyDescent="0.35">
      <c r="A13" s="99">
        <v>14</v>
      </c>
      <c r="B13" s="60" t="str">
        <f>VLOOKUP($A13,'Int Entries'!$B$4:$R$170,2,FALSE)</f>
        <v>Ellie El Khamlichi</v>
      </c>
      <c r="C13" s="61" t="str">
        <f>VLOOKUP($A13,'Int Entries'!$B$4:$R$170,3,FALSE)</f>
        <v>Kilcorban Showman</v>
      </c>
      <c r="D13" s="61" t="str">
        <f>VLOOKUP($A13,'Int Entries'!$B$4:$R$170,5,FALSE)</f>
        <v>Atherstone Kestrels</v>
      </c>
      <c r="E13" s="80">
        <f>VLOOKUP($A13,'Int Entries'!$B$4:$R$170,6,FALSE)</f>
        <v>183.5</v>
      </c>
      <c r="F13" s="163">
        <f>VLOOKUP(A13,'Intermediate Individual Results'!$A$8:$G$117,6,FALSE)</f>
        <v>0.63275862068965516</v>
      </c>
      <c r="G13" s="81">
        <f>VLOOKUP($A13,'Int Entries'!$B$4:$R$170,7,FALSE)</f>
        <v>0.63275862068965516</v>
      </c>
      <c r="H13" s="80">
        <f>VLOOKUP($A13,'Int Entries'!$B$4:$R$170,8,FALSE)</f>
        <v>45.5</v>
      </c>
      <c r="I13" s="164">
        <f>VLOOKUP($A13,'Intermediate Individual Results'!$A$8:$M$117,13,FALSE)</f>
        <v>11</v>
      </c>
      <c r="J13" s="199">
        <f>SUM(I13:I16)-MAX(I13:I16)</f>
        <v>18</v>
      </c>
      <c r="K13" s="191">
        <f>RANK(J13,$J$6:$J$153,1)</f>
        <v>4</v>
      </c>
      <c r="L13" s="19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 x14ac:dyDescent="0.35">
      <c r="A14" s="99">
        <v>15</v>
      </c>
      <c r="B14" s="60" t="str">
        <f>VLOOKUP($A14,'Int Entries'!$B$4:$R$170,2,FALSE)</f>
        <v>Beatrice Payne</v>
      </c>
      <c r="C14" s="61" t="str">
        <f>VLOOKUP($A14,'Int Entries'!$B$4:$R$170,3,FALSE)</f>
        <v>Carnsdale Cosmopolitan</v>
      </c>
      <c r="D14" s="61" t="str">
        <f>VLOOKUP($A14,'Int Entries'!$B$4:$R$170,5,FALSE)</f>
        <v>Atherstone Kestrels</v>
      </c>
      <c r="E14" s="80">
        <f>VLOOKUP($A14,'Int Entries'!$B$4:$R$170,6,FALSE)</f>
        <v>199</v>
      </c>
      <c r="F14" s="163">
        <f>VLOOKUP(A14,'Intermediate Individual Results'!$A$8:$G$117,6,FALSE)</f>
        <v>0.68620689655172418</v>
      </c>
      <c r="G14" s="81">
        <f>VLOOKUP($A14,'Int Entries'!$B$4:$R$170,7,FALSE)</f>
        <v>0.68620689655172418</v>
      </c>
      <c r="H14" s="80">
        <f>VLOOKUP($A14,'Int Entries'!$B$4:$R$170,8,FALSE)</f>
        <v>49</v>
      </c>
      <c r="I14" s="164">
        <f>VLOOKUP($A14,'Intermediate Individual Results'!$A$8:$M$117,13,FALSE)</f>
        <v>5</v>
      </c>
      <c r="J14" s="197"/>
      <c r="K14" s="192"/>
      <c r="L14" s="19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 x14ac:dyDescent="0.35">
      <c r="A15" s="99">
        <v>28</v>
      </c>
      <c r="B15" s="60" t="str">
        <f>VLOOKUP($A15,'Int Entries'!$B$4:$R$170,2,FALSE)</f>
        <v>Harriet Boddy</v>
      </c>
      <c r="C15" s="61" t="str">
        <f>VLOOKUP($A15,'Int Entries'!$B$4:$R$170,3,FALSE)</f>
        <v>watkins</v>
      </c>
      <c r="D15" s="61" t="str">
        <f>VLOOKUP($A15,'Int Entries'!$B$4:$R$170,5,FALSE)</f>
        <v>Atherstone Eagles</v>
      </c>
      <c r="E15" s="80">
        <f>VLOOKUP($A15,'Int Entries'!$B$4:$R$170,6,FALSE)</f>
        <v>190.5</v>
      </c>
      <c r="F15" s="163">
        <f>VLOOKUP(A15,'Intermediate Individual Results'!$A$8:$G$117,6,FALSE)</f>
        <v>0.65689655172413797</v>
      </c>
      <c r="G15" s="81">
        <f>VLOOKUP($A15,'Int Entries'!$B$4:$R$170,7,FALSE)</f>
        <v>0.65689655172413797</v>
      </c>
      <c r="H15" s="80">
        <f>VLOOKUP($A15,'Int Entries'!$B$4:$R$170,8,FALSE)</f>
        <v>45</v>
      </c>
      <c r="I15" s="164">
        <f>VLOOKUP($A15,'Intermediate Individual Results'!$A$8:$M$117,13,FALSE)</f>
        <v>10</v>
      </c>
      <c r="J15" s="197"/>
      <c r="K15" s="192"/>
      <c r="L15" s="19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 x14ac:dyDescent="0.35">
      <c r="A16" s="99">
        <v>29</v>
      </c>
      <c r="B16" s="60" t="str">
        <f>VLOOKUP($A16,'Int Entries'!$B$4:$R$170,2,FALSE)</f>
        <v>Anastasia Meadows</v>
      </c>
      <c r="C16" s="61" t="str">
        <f>VLOOKUP($A16,'Int Entries'!$B$4:$R$170,3,FALSE)</f>
        <v>Minnie Law McCoy</v>
      </c>
      <c r="D16" s="61" t="str">
        <f>VLOOKUP($A16,'Int Entries'!$B$4:$R$170,5,FALSE)</f>
        <v>Atherstone Kestrels</v>
      </c>
      <c r="E16" s="80">
        <f>VLOOKUP($A16,'Int Entries'!$B$4:$R$170,6,FALSE)</f>
        <v>203</v>
      </c>
      <c r="F16" s="163">
        <f>VLOOKUP(A16,'Intermediate Individual Results'!$A$8:$G$117,6,FALSE)</f>
        <v>0.7</v>
      </c>
      <c r="G16" s="81">
        <f>VLOOKUP($A16,'Int Entries'!$B$4:$R$170,7,FALSE)</f>
        <v>0.7</v>
      </c>
      <c r="H16" s="80">
        <f>VLOOKUP($A16,'Int Entries'!$B$4:$R$170,8,FALSE)</f>
        <v>49.5</v>
      </c>
      <c r="I16" s="164">
        <f>VLOOKUP($A16,'Intermediate Individual Results'!$A$8:$M$117,13,FALSE)</f>
        <v>3</v>
      </c>
      <c r="J16" s="198"/>
      <c r="K16" s="193"/>
      <c r="L16" s="19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 x14ac:dyDescent="0.35">
      <c r="A17" s="97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</row>
    <row r="18" spans="1:25" x14ac:dyDescent="0.35">
      <c r="A18" s="98"/>
      <c r="B18" s="1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1:25" ht="12.75" customHeight="1" x14ac:dyDescent="0.35">
      <c r="A19" s="100" t="s">
        <v>2</v>
      </c>
      <c r="B19" s="165" t="s">
        <v>3</v>
      </c>
      <c r="C19" s="165" t="s">
        <v>4</v>
      </c>
      <c r="D19" s="165" t="s">
        <v>5</v>
      </c>
      <c r="E19" s="165" t="s">
        <v>352</v>
      </c>
      <c r="F19" s="165" t="s">
        <v>8</v>
      </c>
      <c r="G19" s="165" t="s">
        <v>46</v>
      </c>
      <c r="H19" s="78" t="s">
        <v>47</v>
      </c>
      <c r="I19" s="166" t="s">
        <v>354</v>
      </c>
      <c r="J19" s="165" t="s">
        <v>355</v>
      </c>
      <c r="K19" s="165" t="s">
        <v>356</v>
      </c>
      <c r="L19" s="7" t="s">
        <v>357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35">
      <c r="A20" s="99">
        <v>16</v>
      </c>
      <c r="B20" s="103" t="str">
        <f>VLOOKUP($A20,'Int Entries'!$B$4:$R$170,2,FALSE)</f>
        <v>Emily Yeomans</v>
      </c>
      <c r="C20" s="148" t="str">
        <f>VLOOKUP($A20,'Int Entries'!$B$4:$R$170,3,FALSE)</f>
        <v>Hawkhill Flash</v>
      </c>
      <c r="D20" s="101" t="str">
        <f>VLOOKUP($A20,'Int Entries'!$B$4:$R$170,5,FALSE)</f>
        <v>North Shropshire Green</v>
      </c>
      <c r="E20" s="102">
        <f>VLOOKUP($A20,'Int Entries'!$B$4:$R$170,6,FALSE)</f>
        <v>197</v>
      </c>
      <c r="F20" s="171">
        <f>VLOOKUP(A20,'Intermediate Individual Results'!$A$8:$G$117,6,FALSE)</f>
        <v>0.67931034482758623</v>
      </c>
      <c r="G20" s="81">
        <f>VLOOKUP($A20,'Int Entries'!$B$4:$R$170,7,FALSE)</f>
        <v>0.67931034482758623</v>
      </c>
      <c r="H20" s="80">
        <f>VLOOKUP($A20,'Int Entries'!$B$4:$R$170,8,FALSE)</f>
        <v>48</v>
      </c>
      <c r="I20" s="164">
        <f>VLOOKUP($A20,'Intermediate Individual Results'!$A$8:$O$117,13,FALSE)</f>
        <v>8</v>
      </c>
      <c r="J20" s="199">
        <f>SUM(I20:I23)-MAX(I20:I23)</f>
        <v>15</v>
      </c>
      <c r="K20" s="196">
        <f>RANK(J20,$J$6:$J$153,1)</f>
        <v>2</v>
      </c>
      <c r="L20" s="19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 x14ac:dyDescent="0.35">
      <c r="A21" s="99">
        <v>17</v>
      </c>
      <c r="B21" s="103" t="str">
        <f>VLOOKUP($A21,'Int Entries'!$B$4:$R$170,2,FALSE)</f>
        <v>Katherine Ing</v>
      </c>
      <c r="C21" s="148" t="str">
        <f>VLOOKUP($A21,'Int Entries'!$B$4:$R$170,3,FALSE)</f>
        <v>Harvey</v>
      </c>
      <c r="D21" s="103" t="str">
        <f>VLOOKUP($A21,'Int Entries'!$B$4:$R$170,5,FALSE)</f>
        <v>North Shropshire Green</v>
      </c>
      <c r="E21" s="104">
        <f>VLOOKUP($A21,'Int Entries'!$B$4:$R$170,6,FALSE)</f>
        <v>190</v>
      </c>
      <c r="F21" s="172">
        <f>VLOOKUP(A21,'Intermediate Individual Results'!$A$8:$G$117,6,FALSE)</f>
        <v>0.65517241379310343</v>
      </c>
      <c r="G21" s="81">
        <f>VLOOKUP($A21,'Int Entries'!$B$4:$R$170,7,FALSE)</f>
        <v>0.65517241379310343</v>
      </c>
      <c r="H21" s="80">
        <f>VLOOKUP($A21,'Int Entries'!$B$4:$R$170,8,FALSE)</f>
        <v>47</v>
      </c>
      <c r="I21" s="164">
        <f>VLOOKUP($A21,'Intermediate Individual Results'!$A$8:$O$117,13,FALSE)</f>
        <v>10</v>
      </c>
      <c r="J21" s="197"/>
      <c r="K21" s="197"/>
      <c r="L21" s="19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35">
      <c r="A22" s="99">
        <v>31</v>
      </c>
      <c r="B22" s="103" t="str">
        <f>VLOOKUP($A22,'Int Entries'!$B$4:$R$170,2,FALSE)</f>
        <v>Anna Warner</v>
      </c>
      <c r="C22" s="148" t="str">
        <f>VLOOKUP($A22,'Int Entries'!$B$4:$R$170,3,FALSE)</f>
        <v>Thin Ice</v>
      </c>
      <c r="D22" s="103" t="str">
        <f>VLOOKUP($A22,'Int Entries'!$B$4:$R$170,5,FALSE)</f>
        <v>North Shropshire Green</v>
      </c>
      <c r="E22" s="104">
        <f>VLOOKUP($A22,'Int Entries'!$B$4:$R$170,6,FALSE)</f>
        <v>210</v>
      </c>
      <c r="F22" s="172">
        <f>VLOOKUP(A22,'Intermediate Individual Results'!$A$8:$G$117,6,FALSE)</f>
        <v>0.72413793103448276</v>
      </c>
      <c r="G22" s="81">
        <f>VLOOKUP($A22,'Int Entries'!$B$4:$R$170,7,FALSE)</f>
        <v>0.72413793103448276</v>
      </c>
      <c r="H22" s="80">
        <f>VLOOKUP($A22,'Int Entries'!$B$4:$R$170,8,FALSE)</f>
        <v>50.5</v>
      </c>
      <c r="I22" s="164">
        <f>VLOOKUP($A22,'Intermediate Individual Results'!$A$8:$O$117,13,FALSE)</f>
        <v>2</v>
      </c>
      <c r="J22" s="197"/>
      <c r="K22" s="197"/>
      <c r="L22" s="19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 x14ac:dyDescent="0.35">
      <c r="A23" s="105">
        <v>32</v>
      </c>
      <c r="B23" s="103" t="str">
        <f>VLOOKUP($A23,'Int Entries'!$B$4:$R$170,2,FALSE)</f>
        <v>Dee Edwards</v>
      </c>
      <c r="C23" s="148" t="str">
        <f>VLOOKUP($A23,'Int Entries'!$B$4:$R$170,3,FALSE)</f>
        <v>Cloneden Belle</v>
      </c>
      <c r="D23" s="103" t="str">
        <f>VLOOKUP($A23,'Int Entries'!$B$4:$R$170,5,FALSE)</f>
        <v>North Shropshire Green</v>
      </c>
      <c r="E23" s="104">
        <f>VLOOKUP($A23,'Int Entries'!$B$4:$R$170,6,FALSE)</f>
        <v>198.5</v>
      </c>
      <c r="F23" s="172">
        <f>VLOOKUP(A23,'Intermediate Individual Results'!$A$8:$G$117,6,FALSE)</f>
        <v>0.68448275862068964</v>
      </c>
      <c r="G23" s="81">
        <f>VLOOKUP($A23,'Int Entries'!$B$4:$R$170,7,FALSE)</f>
        <v>0.68448275862068964</v>
      </c>
      <c r="H23" s="80">
        <f>VLOOKUP($A23,'Int Entries'!$B$4:$R$170,8,FALSE)</f>
        <v>48</v>
      </c>
      <c r="I23" s="164">
        <f>VLOOKUP($A23,'Intermediate Individual Results'!$A$8:$O$117,13,FALSE)</f>
        <v>5</v>
      </c>
      <c r="J23" s="198"/>
      <c r="K23" s="198"/>
      <c r="L23" s="19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 x14ac:dyDescent="0.35">
      <c r="A24" s="9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</row>
    <row r="25" spans="1:25" x14ac:dyDescent="0.35">
      <c r="A25" s="98"/>
      <c r="B25" s="1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</row>
    <row r="26" spans="1:25" ht="12.75" customHeight="1" x14ac:dyDescent="0.35">
      <c r="A26" s="100" t="s">
        <v>2</v>
      </c>
      <c r="B26" s="165" t="s">
        <v>3</v>
      </c>
      <c r="C26" s="165" t="s">
        <v>4</v>
      </c>
      <c r="D26" s="165" t="s">
        <v>5</v>
      </c>
      <c r="E26" s="165" t="s">
        <v>352</v>
      </c>
      <c r="F26" s="165" t="s">
        <v>8</v>
      </c>
      <c r="G26" s="165" t="s">
        <v>46</v>
      </c>
      <c r="H26" s="78" t="s">
        <v>47</v>
      </c>
      <c r="I26" s="166" t="s">
        <v>354</v>
      </c>
      <c r="J26" s="165" t="s">
        <v>355</v>
      </c>
      <c r="K26" s="165" t="s">
        <v>356</v>
      </c>
      <c r="L26" s="7" t="s">
        <v>357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 x14ac:dyDescent="0.35">
      <c r="A27" s="99">
        <v>18</v>
      </c>
      <c r="B27" s="103" t="str">
        <f>VLOOKUP($A27,'Int Entries'!$B$4:$R$170,2,FALSE)</f>
        <v>Amy McGowan</v>
      </c>
      <c r="C27" s="148" t="str">
        <f>VLOOKUP($A27,'Int Entries'!$B$4:$R$170,3,FALSE)</f>
        <v>Knocklucas Blue Diamond</v>
      </c>
      <c r="D27" s="101" t="str">
        <f>VLOOKUP($A27,'Int Entries'!$B$4:$R$170,5,FALSE)</f>
        <v>Heart of England</v>
      </c>
      <c r="E27" s="102">
        <f>VLOOKUP($A27,'Int Entries'!$B$4:$R$170,6,FALSE)</f>
        <v>197</v>
      </c>
      <c r="F27" s="171">
        <f>VLOOKUP(A27,'Intermediate Individual Results'!$A$8:$G$117,6,FALSE)</f>
        <v>0.67931034482758623</v>
      </c>
      <c r="G27" s="81">
        <f>VLOOKUP($A27,'Int Entries'!$B$4:$R$170,7,FALSE)</f>
        <v>0.67931034482758623</v>
      </c>
      <c r="H27" s="80">
        <f>VLOOKUP($A27,'Int Entries'!$B$4:$R$170,8,FALSE)</f>
        <v>50</v>
      </c>
      <c r="I27" s="164">
        <f>VLOOKUP($A27,'Intermediate Individual Results'!$A$8:$O$117,13,FALSE)</f>
        <v>7</v>
      </c>
      <c r="J27" s="199">
        <f>SUM(I27:I30)-MAX(I27:I30)</f>
        <v>16</v>
      </c>
      <c r="K27" s="191">
        <f>RANK(J27,$J$6:$J$153,1)</f>
        <v>3</v>
      </c>
      <c r="L27" s="19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3.5" customHeight="1" x14ac:dyDescent="0.35">
      <c r="A28" s="99">
        <v>19</v>
      </c>
      <c r="B28" s="103" t="str">
        <f>VLOOKUP($A28,'Int Entries'!$B$4:$R$170,2,FALSE)</f>
        <v>Betty Baker</v>
      </c>
      <c r="C28" s="148" t="str">
        <f>VLOOKUP($A28,'Int Entries'!$B$4:$R$170,3,FALSE)</f>
        <v>Escaarda</v>
      </c>
      <c r="D28" s="103" t="str">
        <f>VLOOKUP($A28,'Int Entries'!$B$4:$R$170,5,FALSE)</f>
        <v>Heart of England</v>
      </c>
      <c r="E28" s="104">
        <f>VLOOKUP($A28,'Int Entries'!$B$4:$R$170,6,FALSE)</f>
        <v>214.5</v>
      </c>
      <c r="F28" s="172">
        <f>VLOOKUP(A28,'Intermediate Individual Results'!$A$8:$G$117,6,FALSE)</f>
        <v>0.73965517241379308</v>
      </c>
      <c r="G28" s="81">
        <f>VLOOKUP($A28,'Int Entries'!$B$4:$R$170,7,FALSE)</f>
        <v>0.73965517241379308</v>
      </c>
      <c r="H28" s="80">
        <f>VLOOKUP($A28,'Int Entries'!$B$4:$R$170,8,FALSE)</f>
        <v>51</v>
      </c>
      <c r="I28" s="164">
        <f>VLOOKUP($A28,'Intermediate Individual Results'!$A$8:$O$117,13,FALSE)</f>
        <v>1</v>
      </c>
      <c r="J28" s="197"/>
      <c r="K28" s="192"/>
      <c r="L28" s="19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customHeight="1" x14ac:dyDescent="0.35">
      <c r="A29" s="99">
        <v>33</v>
      </c>
      <c r="B29" s="103" t="str">
        <f>VLOOKUP($A29,'Int Entries'!$B$4:$R$170,2,FALSE)</f>
        <v>Aston Sidwell</v>
      </c>
      <c r="C29" s="148" t="str">
        <f>VLOOKUP($A29,'Int Entries'!$B$4:$R$170,3,FALSE)</f>
        <v>Disien</v>
      </c>
      <c r="D29" s="103" t="str">
        <f>VLOOKUP($A29,'Int Entries'!$B$4:$R$170,5,FALSE)</f>
        <v>Heart of England</v>
      </c>
      <c r="E29" s="104">
        <f>VLOOKUP($A29,'Int Entries'!$B$4:$R$170,6,FALSE)</f>
        <v>193.5</v>
      </c>
      <c r="F29" s="172">
        <f>VLOOKUP(A29,'Intermediate Individual Results'!$A$8:$G$117,6,FALSE)</f>
        <v>0.66724137931034477</v>
      </c>
      <c r="G29" s="81">
        <f>VLOOKUP($A29,'Int Entries'!$B$4:$R$170,7,FALSE)</f>
        <v>0.66724137931034477</v>
      </c>
      <c r="H29" s="80">
        <f>VLOOKUP($A29,'Int Entries'!$B$4:$R$170,8,FALSE)</f>
        <v>47.5</v>
      </c>
      <c r="I29" s="164">
        <f>VLOOKUP($A29,'Intermediate Individual Results'!$A$8:$O$117,13,FALSE)</f>
        <v>8</v>
      </c>
      <c r="J29" s="197"/>
      <c r="K29" s="192"/>
      <c r="L29" s="19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35">
      <c r="A30" s="99">
        <v>34</v>
      </c>
      <c r="B30" s="103" t="str">
        <f>VLOOKUP($A30,'Int Entries'!$B$4:$R$170,2,FALSE)</f>
        <v>Imogen McGee</v>
      </c>
      <c r="C30" s="148" t="str">
        <f>VLOOKUP($A30,'Int Entries'!$B$4:$R$170,3,FALSE)</f>
        <v>Tiger Balm</v>
      </c>
      <c r="D30" s="103" t="str">
        <f>VLOOKUP($A30,'Int Entries'!$B$4:$R$170,5,FALSE)</f>
        <v>Heart of England</v>
      </c>
      <c r="E30" s="104">
        <f>VLOOKUP($A30,'Int Entries'!$B$4:$R$170,6,FALSE)</f>
        <v>184</v>
      </c>
      <c r="F30" s="172">
        <f>VLOOKUP(A30,'Intermediate Individual Results'!$A$8:$G$117,6,FALSE)</f>
        <v>0.6344827586206897</v>
      </c>
      <c r="G30" s="81">
        <f>VLOOKUP($A30,'Int Entries'!$B$4:$R$170,7,FALSE)</f>
        <v>0.6344827586206897</v>
      </c>
      <c r="H30" s="80">
        <f>VLOOKUP($A30,'Int Entries'!$B$4:$R$170,8,FALSE)</f>
        <v>43.5</v>
      </c>
      <c r="I30" s="164">
        <f>VLOOKUP($A30,'Intermediate Individual Results'!$A$8:$O$117,13,FALSE)</f>
        <v>12</v>
      </c>
      <c r="J30" s="198"/>
      <c r="K30" s="193"/>
      <c r="L30" s="19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35">
      <c r="A31" s="97"/>
      <c r="B31" s="158"/>
      <c r="C31" s="158"/>
      <c r="D31" s="158"/>
      <c r="E31" s="158"/>
      <c r="F31" s="158"/>
      <c r="G31" s="158"/>
      <c r="H31" s="158"/>
      <c r="I31" s="158"/>
      <c r="J31" s="1"/>
      <c r="K31" s="15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5">
      <c r="A32" s="98"/>
      <c r="B32" s="1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</row>
    <row r="33" spans="1:25" ht="12.75" customHeight="1" x14ac:dyDescent="0.35">
      <c r="A33" s="100" t="s">
        <v>2</v>
      </c>
      <c r="B33" s="165" t="s">
        <v>3</v>
      </c>
      <c r="C33" s="165" t="s">
        <v>4</v>
      </c>
      <c r="D33" s="165" t="s">
        <v>5</v>
      </c>
      <c r="E33" s="165" t="s">
        <v>352</v>
      </c>
      <c r="F33" s="165" t="s">
        <v>8</v>
      </c>
      <c r="G33" s="165" t="s">
        <v>46</v>
      </c>
      <c r="H33" s="78" t="s">
        <v>47</v>
      </c>
      <c r="I33" s="166" t="s">
        <v>354</v>
      </c>
      <c r="J33" s="165" t="s">
        <v>355</v>
      </c>
      <c r="K33" s="165" t="s">
        <v>356</v>
      </c>
      <c r="L33" s="7" t="s">
        <v>357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5" customHeight="1" x14ac:dyDescent="0.35">
      <c r="A34" s="99">
        <v>21</v>
      </c>
      <c r="B34" s="103" t="str">
        <f>VLOOKUP($A34,'Int Entries'!$B$4:$R$170,2,FALSE)</f>
        <v>Oliver A. M. Smith</v>
      </c>
      <c r="C34" s="148" t="str">
        <f>VLOOKUP($A34,'Int Entries'!$B$4:$R$170,3,FALSE)</f>
        <v>Role on Ozzie</v>
      </c>
      <c r="D34" s="101" t="str">
        <f>VLOOKUP($A34,'Int Entries'!$B$4:$R$170,5,FALSE)</f>
        <v>Ludlow</v>
      </c>
      <c r="E34" s="102">
        <f>VLOOKUP($A34,'Int Entries'!$B$4:$R$170,6,FALSE)</f>
        <v>202</v>
      </c>
      <c r="F34" s="171">
        <f>VLOOKUP(A34,'Intermediate Individual Results'!$A$8:$G$117,6,FALSE)</f>
        <v>0.69655172413793098</v>
      </c>
      <c r="G34" s="81">
        <f>VLOOKUP($A34,'Int Entries'!$B$4:$R$170,7,FALSE)</f>
        <v>0.69655172413793098</v>
      </c>
      <c r="H34" s="80">
        <f>VLOOKUP($A34,'Int Entries'!$B$4:$R$170,8,FALSE)</f>
        <v>58.5</v>
      </c>
      <c r="I34" s="164">
        <f>VLOOKUP($A34,'Intermediate Individual Results'!$A$8:$O$117,13,FALSE)</f>
        <v>4</v>
      </c>
      <c r="J34" s="199">
        <f>SUM(I34:I37)-MAX(I34:I37)</f>
        <v>20</v>
      </c>
      <c r="K34" s="196">
        <f>RANK(J34,$J$6:$J$153,1)</f>
        <v>5</v>
      </c>
      <c r="L34" s="19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 x14ac:dyDescent="0.35">
      <c r="A35" s="99">
        <v>22</v>
      </c>
      <c r="B35" s="103" t="str">
        <f>VLOOKUP($A35,'Int Entries'!$B$4:$R$170,2,FALSE)</f>
        <v>Alice Salwey</v>
      </c>
      <c r="C35" s="148" t="str">
        <f>VLOOKUP($A35,'Int Entries'!$B$4:$R$170,3,FALSE)</f>
        <v>UPTONS DELI CAROUSEL</v>
      </c>
      <c r="D35" s="103" t="str">
        <f>VLOOKUP($A35,'Int Entries'!$B$4:$R$170,5,FALSE)</f>
        <v>Ludlow</v>
      </c>
      <c r="E35" s="104">
        <f>VLOOKUP($A35,'Int Entries'!$B$4:$R$170,6,FALSE)</f>
        <v>211.5</v>
      </c>
      <c r="F35" s="172">
        <f>VLOOKUP(A35,'Intermediate Individual Results'!$A$8:$G$117,6,FALSE)</f>
        <v>0.72931034482758617</v>
      </c>
      <c r="G35" s="81">
        <f>VLOOKUP($A35,'Int Entries'!$B$4:$R$170,7,FALSE)</f>
        <v>0.72931034482758617</v>
      </c>
      <c r="H35" s="80">
        <f>VLOOKUP($A35,'Int Entries'!$B$4:$R$170,8,FALSE)</f>
        <v>51</v>
      </c>
      <c r="I35" s="164">
        <f>VLOOKUP($A35,'Intermediate Individual Results'!$A$8:$O$117,13,FALSE)</f>
        <v>2</v>
      </c>
      <c r="J35" s="197"/>
      <c r="K35" s="197"/>
      <c r="L35" s="19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 x14ac:dyDescent="0.35">
      <c r="A36" s="99">
        <v>26</v>
      </c>
      <c r="B36" s="103" t="str">
        <f>VLOOKUP($A36,'Int Entries'!$B$4:$R$170,2,FALSE)</f>
        <v>Alice Salwey</v>
      </c>
      <c r="C36" s="148" t="str">
        <f>VLOOKUP($A36,'Int Entries'!$B$4:$R$170,3,FALSE)</f>
        <v>ELMSIDE DARKIE</v>
      </c>
      <c r="D36" s="103" t="str">
        <f>VLOOKUP($A36,'Int Entries'!$B$4:$R$170,5,FALSE)</f>
        <v>Ludlow</v>
      </c>
      <c r="E36" s="104">
        <f>VLOOKUP($A36,'Int Entries'!$B$4:$R$170,6,FALSE)</f>
        <v>170.5</v>
      </c>
      <c r="F36" s="172">
        <f>VLOOKUP(A36,'Intermediate Individual Results'!$A$8:$G$117,6,FALSE)</f>
        <v>0.58793103448275863</v>
      </c>
      <c r="G36" s="81">
        <f>VLOOKUP($A36,'Int Entries'!$B$4:$R$170,7,FALSE)</f>
        <v>0.58793103448275863</v>
      </c>
      <c r="H36" s="80">
        <f>VLOOKUP($A36,'Int Entries'!$B$4:$R$170,8,FALSE)</f>
        <v>40.5</v>
      </c>
      <c r="I36" s="164">
        <f>VLOOKUP($A36,'Intermediate Individual Results'!$A$8:$O$117,13,FALSE)</f>
        <v>14</v>
      </c>
      <c r="J36" s="197"/>
      <c r="K36" s="197"/>
      <c r="L36" s="19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 x14ac:dyDescent="0.35">
      <c r="A37" s="99">
        <v>36</v>
      </c>
      <c r="B37" s="103" t="str">
        <f>VLOOKUP($A37,'Int Entries'!$B$4:$R$170,2,FALSE)</f>
        <v>Matilda Wall</v>
      </c>
      <c r="C37" s="148" t="str">
        <f>VLOOKUP($A37,'Int Entries'!$B$4:$R$170,3,FALSE)</f>
        <v>Baileys Original</v>
      </c>
      <c r="D37" s="103" t="str">
        <f>VLOOKUP($A37,'Int Entries'!$B$4:$R$170,5,FALSE)</f>
        <v>Ludlow</v>
      </c>
      <c r="E37" s="104">
        <f>VLOOKUP($A37,'Int Entries'!$B$4:$R$170,6,FALSE)</f>
        <v>166.5</v>
      </c>
      <c r="F37" s="172">
        <f>VLOOKUP(A37,'Intermediate Individual Results'!$A$8:$G$117,6,FALSE)</f>
        <v>0.57413793103448274</v>
      </c>
      <c r="G37" s="81">
        <f>VLOOKUP($A37,'Int Entries'!$B$4:$R$170,7,FALSE)</f>
        <v>0.57413793103448274</v>
      </c>
      <c r="H37" s="80">
        <f>VLOOKUP($A37,'Int Entries'!$B$4:$R$170,8,FALSE)</f>
        <v>40.5</v>
      </c>
      <c r="I37" s="164">
        <f>VLOOKUP($A37,'Intermediate Individual Results'!$A$8:$O$117,13,FALSE)</f>
        <v>15</v>
      </c>
      <c r="J37" s="198"/>
      <c r="K37" s="198"/>
      <c r="L37" s="19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35">
      <c r="A38" s="97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</row>
    <row r="39" spans="1:25" x14ac:dyDescent="0.35">
      <c r="A39" s="98"/>
      <c r="B39" s="1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</row>
    <row r="40" spans="1:25" ht="13.5" customHeight="1" x14ac:dyDescent="0.35">
      <c r="A40" s="100" t="s">
        <v>2</v>
      </c>
      <c r="B40" s="165" t="s">
        <v>3</v>
      </c>
      <c r="C40" s="165" t="s">
        <v>4</v>
      </c>
      <c r="D40" s="165" t="s">
        <v>5</v>
      </c>
      <c r="E40" s="165" t="s">
        <v>352</v>
      </c>
      <c r="F40" s="165" t="s">
        <v>8</v>
      </c>
      <c r="G40" s="165" t="s">
        <v>46</v>
      </c>
      <c r="H40" s="78" t="s">
        <v>47</v>
      </c>
      <c r="I40" s="166" t="s">
        <v>354</v>
      </c>
      <c r="J40" s="165" t="s">
        <v>355</v>
      </c>
      <c r="K40" s="165" t="s">
        <v>356</v>
      </c>
      <c r="L40" s="7" t="s">
        <v>357</v>
      </c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</row>
    <row r="41" spans="1:25" ht="13.5" customHeight="1" x14ac:dyDescent="0.35">
      <c r="A41" s="99">
        <v>24</v>
      </c>
      <c r="B41" s="103" t="str">
        <f>VLOOKUP($A41,'Int Entries'!$B$4:$R$170,2,FALSE)</f>
        <v>Esme Hatton</v>
      </c>
      <c r="C41" s="148" t="str">
        <f>VLOOKUP($A41,'Int Entries'!$B$4:$R$170,3,FALSE)</f>
        <v>Fursten Jubilee</v>
      </c>
      <c r="D41" s="101" t="str">
        <f>VLOOKUP($A41,'Int Entries'!$B$4:$R$170,5,FALSE)</f>
        <v>North Warwickshire</v>
      </c>
      <c r="E41" s="102">
        <f>VLOOKUP($A41,'Int Entries'!$B$4:$R$170,6,FALSE)</f>
        <v>199</v>
      </c>
      <c r="F41" s="171">
        <f>VLOOKUP(A41,'Intermediate Individual Results'!$A$8:$G$117,6,FALSE)</f>
        <v>0.68620689655172418</v>
      </c>
      <c r="G41" s="81">
        <f>VLOOKUP($A41,'Int Entries'!$B$4:$R$170,7,FALSE)</f>
        <v>0.68620689655172418</v>
      </c>
      <c r="H41" s="80">
        <f>VLOOKUP($A41,'Int Entries'!$B$4:$R$170,8,FALSE)</f>
        <v>48</v>
      </c>
      <c r="I41" s="164">
        <f>VLOOKUP($A41,'Intermediate Individual Results'!$A$8:$O$117,13,FALSE)</f>
        <v>6</v>
      </c>
      <c r="J41" s="199">
        <f>SUM(I41:I44)-MAX(I41:I44)</f>
        <v>11</v>
      </c>
      <c r="K41" s="196">
        <f>RANK(J41,$J$6:$J$153,1)</f>
        <v>1</v>
      </c>
      <c r="L41" s="194" t="s">
        <v>357</v>
      </c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</row>
    <row r="42" spans="1:25" ht="13.5" customHeight="1" x14ac:dyDescent="0.35">
      <c r="A42" s="99">
        <v>25</v>
      </c>
      <c r="B42" s="103" t="str">
        <f>VLOOKUP($A42,'Int Entries'!$B$4:$R$170,2,FALSE)</f>
        <v>Isobelle Crump</v>
      </c>
      <c r="C42" s="148" t="str">
        <f>VLOOKUP($A42,'Int Entries'!$B$4:$R$170,3,FALSE)</f>
        <v>Keatinge Hugo Boss</v>
      </c>
      <c r="D42" s="103" t="str">
        <f>VLOOKUP($A42,'Int Entries'!$B$4:$R$170,5,FALSE)</f>
        <v>North Warwickshire</v>
      </c>
      <c r="E42" s="104">
        <f>VLOOKUP($A42,'Int Entries'!$B$4:$R$170,6,FALSE)</f>
        <v>182.5</v>
      </c>
      <c r="F42" s="172">
        <f>VLOOKUP(A42,'Intermediate Individual Results'!$A$8:$G$117,6,FALSE)</f>
        <v>0.62931034482758619</v>
      </c>
      <c r="G42" s="81">
        <f>VLOOKUP($A42,'Int Entries'!$B$4:$R$170,7,FALSE)</f>
        <v>0.62931034482758619</v>
      </c>
      <c r="H42" s="80">
        <f>VLOOKUP($A42,'Int Entries'!$B$4:$R$170,8,FALSE)</f>
        <v>44.5</v>
      </c>
      <c r="I42" s="164">
        <f>VLOOKUP($A42,'Intermediate Individual Results'!$A$8:$O$117,13,FALSE)</f>
        <v>12</v>
      </c>
      <c r="J42" s="197"/>
      <c r="K42" s="197"/>
      <c r="L42" s="192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</row>
    <row r="43" spans="1:25" ht="13.5" customHeight="1" x14ac:dyDescent="0.35">
      <c r="A43" s="99">
        <v>30</v>
      </c>
      <c r="B43" s="103" t="str">
        <f>VLOOKUP($A43,'Int Entries'!$B$4:$R$170,2,FALSE)</f>
        <v>Isobelle Crump</v>
      </c>
      <c r="C43" s="148" t="str">
        <f>VLOOKUP($A43,'Int Entries'!$B$4:$R$170,3,FALSE)</f>
        <v>Keatinge Savannah</v>
      </c>
      <c r="D43" s="103" t="str">
        <f>VLOOKUP($A43,'Int Entries'!$B$4:$R$170,5,FALSE)</f>
        <v>North Warwickshire</v>
      </c>
      <c r="E43" s="104">
        <f>VLOOKUP($A43,'Int Entries'!$B$4:$R$170,6,FALSE)</f>
        <v>199.5</v>
      </c>
      <c r="F43" s="172">
        <f>VLOOKUP(A43,'Intermediate Individual Results'!$A$8:$G$117,6,FALSE)</f>
        <v>0.68793103448275861</v>
      </c>
      <c r="G43" s="81">
        <f>VLOOKUP($A43,'Int Entries'!$B$4:$R$170,7,FALSE)</f>
        <v>0.68793103448275861</v>
      </c>
      <c r="H43" s="80">
        <f>VLOOKUP($A43,'Int Entries'!$B$4:$R$170,8,FALSE)</f>
        <v>47.5</v>
      </c>
      <c r="I43" s="164">
        <f>VLOOKUP($A43,'Intermediate Individual Results'!$A$8:$O$117,13,FALSE)</f>
        <v>4</v>
      </c>
      <c r="J43" s="197"/>
      <c r="K43" s="197"/>
      <c r="L43" s="192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</row>
    <row r="44" spans="1:25" ht="13.5" customHeight="1" x14ac:dyDescent="0.35">
      <c r="A44" s="99">
        <v>41</v>
      </c>
      <c r="B44" s="103" t="str">
        <f>VLOOKUP($A44,'Int Entries'!$B$4:$R$170,2,FALSE)</f>
        <v>Sophia Marston</v>
      </c>
      <c r="C44" s="148" t="str">
        <f>VLOOKUP($A44,'Int Entries'!$B$4:$R$170,3,FALSE)</f>
        <v>MFH April</v>
      </c>
      <c r="D44" s="103" t="str">
        <f>VLOOKUP($A44,'Int Entries'!$B$4:$R$170,5,FALSE)</f>
        <v>North Warwickshire</v>
      </c>
      <c r="E44" s="104">
        <f>VLOOKUP($A44,'Int Entries'!$B$4:$R$170,6,FALSE)</f>
        <v>212</v>
      </c>
      <c r="F44" s="172">
        <f>VLOOKUP(A44,'Intermediate Individual Results'!$A$8:$G$117,6,FALSE)</f>
        <v>0.73103448275862071</v>
      </c>
      <c r="G44" s="81">
        <f>VLOOKUP($A44,'Int Entries'!$B$4:$R$170,7,FALSE)</f>
        <v>0.73103448275862071</v>
      </c>
      <c r="H44" s="80">
        <f>VLOOKUP($A44,'Int Entries'!$B$4:$R$170,8,FALSE)</f>
        <v>58</v>
      </c>
      <c r="I44" s="164">
        <f>VLOOKUP($A44,'Intermediate Individual Results'!$A$8:$O$117,13,FALSE)</f>
        <v>1</v>
      </c>
      <c r="J44" s="198"/>
      <c r="K44" s="198"/>
      <c r="L44" s="193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</row>
    <row r="45" spans="1:25" ht="13.5" customHeight="1" x14ac:dyDescent="0.35">
      <c r="A45" s="97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</row>
    <row r="46" spans="1:25" x14ac:dyDescent="0.35">
      <c r="A46" s="98"/>
      <c r="B46" s="84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ht="13.5" customHeight="1" x14ac:dyDescent="0.35">
      <c r="A47" s="100" t="s">
        <v>2</v>
      </c>
      <c r="B47" s="165" t="s">
        <v>3</v>
      </c>
      <c r="C47" s="165" t="s">
        <v>4</v>
      </c>
      <c r="D47" s="165" t="s">
        <v>5</v>
      </c>
      <c r="E47" s="165" t="s">
        <v>352</v>
      </c>
      <c r="F47" s="165" t="s">
        <v>8</v>
      </c>
      <c r="G47" s="165" t="s">
        <v>46</v>
      </c>
      <c r="H47" s="78" t="s">
        <v>47</v>
      </c>
      <c r="I47" s="166" t="s">
        <v>354</v>
      </c>
      <c r="J47" s="165" t="s">
        <v>355</v>
      </c>
      <c r="K47" s="165" t="s">
        <v>356</v>
      </c>
      <c r="L47" s="7" t="s">
        <v>357</v>
      </c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</row>
    <row r="48" spans="1:25" ht="13.5" customHeight="1" x14ac:dyDescent="0.35">
      <c r="A48" s="99">
        <v>20</v>
      </c>
      <c r="B48" s="103" t="str">
        <f>VLOOKUP($A48,'Int Entries'!$B$4:$R$170,2,FALSE)</f>
        <v>Venetia Hamilton</v>
      </c>
      <c r="C48" s="148" t="str">
        <f>VLOOKUP($A48,'Int Entries'!$B$4:$R$170,3,FALSE)</f>
        <v>Glencorran</v>
      </c>
      <c r="D48" s="101" t="str">
        <f>VLOOKUP($A48,'Int Entries'!$B$4:$R$170,5,FALSE)</f>
        <v>Atherstone Wheatland Mix</v>
      </c>
      <c r="E48" s="102">
        <f>VLOOKUP($A48,'Int Entries'!$B$4:$R$170,6,FALSE)</f>
        <v>197</v>
      </c>
      <c r="F48" s="171">
        <f>VLOOKUP(A48,'Intermediate Individual Results'!$A$8:$G$117,6,FALSE)</f>
        <v>0.67931034482758623</v>
      </c>
      <c r="G48" s="81">
        <f>VLOOKUP($A48,'Int Entries'!$B$4:$R$170,7,FALSE)</f>
        <v>0.67931034482758623</v>
      </c>
      <c r="H48" s="80">
        <f>VLOOKUP($A48,'Int Entries'!$B$4:$R$170,8,FALSE)</f>
        <v>46</v>
      </c>
      <c r="I48" s="164">
        <f>VLOOKUP($A48,'Intermediate Individual Results'!$A$8:$O$117,13,FALSE)</f>
        <v>9</v>
      </c>
      <c r="J48" s="199">
        <f>SUM(I48:I51)</f>
        <v>29</v>
      </c>
      <c r="K48" s="191">
        <f>RANK(J48,$J$6:$J$153,1)</f>
        <v>7</v>
      </c>
      <c r="L48" s="194" t="s">
        <v>363</v>
      </c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</row>
    <row r="49" spans="1:25" ht="13.5" customHeight="1" x14ac:dyDescent="0.35">
      <c r="A49" s="99">
        <v>23</v>
      </c>
      <c r="B49" s="103" t="str">
        <f>VLOOKUP($A49,'Int Entries'!$B$4:$R$170,2,FALSE)</f>
        <v>Mouse Boddy</v>
      </c>
      <c r="C49" s="148" t="str">
        <f>VLOOKUP($A49,'Int Entries'!$B$4:$R$170,3,FALSE)</f>
        <v>Jeordie Jubilee</v>
      </c>
      <c r="D49" s="103" t="str">
        <f>VLOOKUP($A49,'Int Entries'!$B$4:$R$170,5,FALSE)</f>
        <v>Atherstone Eagles</v>
      </c>
      <c r="E49" s="104">
        <f>VLOOKUP($A49,'Int Entries'!$B$4:$R$170,6,FALSE)</f>
        <v>182</v>
      </c>
      <c r="F49" s="172">
        <f>VLOOKUP(A49,'Intermediate Individual Results'!$A$8:$G$117,6,FALSE)</f>
        <v>0.62758620689655176</v>
      </c>
      <c r="G49" s="81">
        <f>VLOOKUP($A49,'Int Entries'!$B$4:$R$170,7,FALSE)</f>
        <v>0.62758620689655176</v>
      </c>
      <c r="H49" s="80">
        <f>VLOOKUP($A49,'Int Entries'!$B$4:$R$170,8,FALSE)</f>
        <v>44.5</v>
      </c>
      <c r="I49" s="164">
        <f>VLOOKUP($A49,'Intermediate Individual Results'!$A$8:$O$117,13,FALSE)</f>
        <v>14</v>
      </c>
      <c r="J49" s="197"/>
      <c r="K49" s="192"/>
      <c r="L49" s="192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25" ht="13.5" customHeight="1" x14ac:dyDescent="0.35">
      <c r="A50" s="99">
        <v>38</v>
      </c>
      <c r="B50" s="103" t="str">
        <f>VLOOKUP($A50,'Int Entries'!$B$4:$R$170,2,FALSE)</f>
        <v>Lucy Watts</v>
      </c>
      <c r="C50" s="148" t="str">
        <f>VLOOKUP($A50,'Int Entries'!$B$4:$R$170,3,FALSE)</f>
        <v>Freckleton English Rose</v>
      </c>
      <c r="D50" s="103" t="str">
        <f>VLOOKUP($A50,'Int Entries'!$B$4:$R$170,5,FALSE)</f>
        <v>Atherstone Eagles</v>
      </c>
      <c r="E50" s="104">
        <f>VLOOKUP($A50,'Int Entries'!$B$4:$R$170,6,FALSE)</f>
        <v>196</v>
      </c>
      <c r="F50" s="172">
        <f>VLOOKUP(A50,'Intermediate Individual Results'!$A$8:$G$117,6,FALSE)</f>
        <v>0.67586206896551726</v>
      </c>
      <c r="G50" s="81">
        <f>VLOOKUP($A50,'Int Entries'!$B$4:$R$170,7,FALSE)</f>
        <v>0.67586206896551726</v>
      </c>
      <c r="H50" s="80">
        <f>VLOOKUP($A50,'Int Entries'!$B$4:$R$170,8,FALSE)</f>
        <v>47.5</v>
      </c>
      <c r="I50" s="164">
        <f>VLOOKUP($A50,'Intermediate Individual Results'!$A$8:$O$117,13,FALSE)</f>
        <v>6</v>
      </c>
      <c r="J50" s="197"/>
      <c r="K50" s="192"/>
      <c r="L50" s="192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25" ht="13.5" customHeight="1" x14ac:dyDescent="0.35">
      <c r="A51" s="99"/>
      <c r="B51" s="103"/>
      <c r="C51" s="148"/>
      <c r="D51" s="103"/>
      <c r="E51" s="104"/>
      <c r="F51" s="172"/>
      <c r="G51" s="80"/>
      <c r="H51" s="80"/>
      <c r="I51" s="164"/>
      <c r="J51" s="198"/>
      <c r="K51" s="193"/>
      <c r="L51" s="193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</row>
    <row r="52" spans="1:25" ht="13.5" customHeight="1" x14ac:dyDescent="0.35">
      <c r="A52" s="97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68"/>
      <c r="N52" s="168"/>
      <c r="O52" s="168"/>
      <c r="P52" s="158"/>
      <c r="Q52" s="158"/>
      <c r="R52" s="158"/>
      <c r="S52" s="158"/>
      <c r="T52" s="158"/>
      <c r="U52" s="158"/>
      <c r="V52" s="158"/>
      <c r="W52" s="158"/>
      <c r="X52" s="158"/>
      <c r="Y52" s="158"/>
    </row>
    <row r="53" spans="1:25" x14ac:dyDescent="0.35">
      <c r="A53" s="106"/>
      <c r="B53" s="84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90"/>
      <c r="N53" s="90"/>
      <c r="O53" s="90"/>
      <c r="P53" s="77"/>
      <c r="Q53" s="77"/>
      <c r="R53" s="77"/>
      <c r="S53" s="77"/>
      <c r="T53" s="77"/>
      <c r="U53" s="77"/>
      <c r="V53" s="77"/>
      <c r="W53" s="77"/>
      <c r="X53" s="77"/>
      <c r="Y53" s="77"/>
    </row>
    <row r="54" spans="1:25" ht="13.5" customHeight="1" x14ac:dyDescent="0.35">
      <c r="A54" s="100" t="s">
        <v>2</v>
      </c>
      <c r="B54" s="165" t="s">
        <v>3</v>
      </c>
      <c r="C54" s="165" t="s">
        <v>4</v>
      </c>
      <c r="D54" s="165" t="s">
        <v>5</v>
      </c>
      <c r="E54" s="165" t="s">
        <v>352</v>
      </c>
      <c r="F54" s="165" t="s">
        <v>8</v>
      </c>
      <c r="G54" s="165" t="s">
        <v>46</v>
      </c>
      <c r="H54" s="78" t="s">
        <v>47</v>
      </c>
      <c r="I54" s="166" t="s">
        <v>354</v>
      </c>
      <c r="J54" s="165" t="s">
        <v>355</v>
      </c>
      <c r="K54" s="165" t="s">
        <v>356</v>
      </c>
      <c r="L54" s="7" t="s">
        <v>357</v>
      </c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</row>
    <row r="55" spans="1:25" ht="13.5" customHeight="1" x14ac:dyDescent="0.35">
      <c r="A55" s="99">
        <v>35</v>
      </c>
      <c r="B55" s="103" t="str">
        <f>VLOOKUP($A55,'Int Entries'!$B$4:$R$170,2,FALSE)</f>
        <v>Grace Brighton</v>
      </c>
      <c r="C55" s="148" t="str">
        <f>VLOOKUP($A55,'Int Entries'!$B$4:$R$170,3,FALSE)</f>
        <v>Spring Hills Charisma Bay</v>
      </c>
      <c r="D55" s="101" t="str">
        <f>VLOOKUP($A55,'Int Entries'!$B$4:$R$170,5,FALSE)</f>
        <v>Allsorts</v>
      </c>
      <c r="E55" s="102">
        <f>VLOOKUP($A55,'Int Entries'!$B$4:$R$170,6,FALSE)</f>
        <v>190.5</v>
      </c>
      <c r="F55" s="171">
        <f>VLOOKUP(A55,'Intermediate Individual Results'!$A$8:$G$117,6,FALSE)</f>
        <v>0.65689655172413797</v>
      </c>
      <c r="G55" s="81">
        <f>VLOOKUP($A55,'Int Entries'!$B$4:$R$170,7,FALSE)</f>
        <v>0.65689655172413797</v>
      </c>
      <c r="H55" s="80">
        <f>VLOOKUP($A55,'Int Entries'!$B$4:$R$170,8,FALSE)</f>
        <v>46</v>
      </c>
      <c r="I55" s="164">
        <f>VLOOKUP($A55,'Intermediate Individual Results'!$A$8:$O$117,13,FALSE)</f>
        <v>9</v>
      </c>
      <c r="J55" s="199">
        <f>SUM(I55:I58)</f>
        <v>29</v>
      </c>
      <c r="K55" s="191">
        <f>RANK(J55,$J$6:$J$153,1)</f>
        <v>7</v>
      </c>
      <c r="L55" s="194" t="s">
        <v>363</v>
      </c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</row>
    <row r="56" spans="1:25" ht="13.5" customHeight="1" x14ac:dyDescent="0.35">
      <c r="A56" s="99">
        <v>39</v>
      </c>
      <c r="B56" s="103" t="str">
        <f>VLOOKUP($A56,'Int Entries'!$B$4:$R$170,2,FALSE)</f>
        <v>Rosie Jones</v>
      </c>
      <c r="C56" s="148" t="str">
        <f>VLOOKUP($A56,'Int Entries'!$B$4:$R$170,3,FALSE)</f>
        <v>Jive</v>
      </c>
      <c r="D56" s="103" t="str">
        <f>VLOOKUP($A56,'Int Entries'!$B$4:$R$170,5,FALSE)</f>
        <v>Allsorts</v>
      </c>
      <c r="E56" s="104">
        <f>VLOOKUP($A56,'Int Entries'!$B$4:$R$170,6,FALSE)</f>
        <v>182</v>
      </c>
      <c r="F56" s="172">
        <f>VLOOKUP(A56,'Intermediate Individual Results'!$A$8:$G$117,6,FALSE)</f>
        <v>0.62758620689655176</v>
      </c>
      <c r="G56" s="81">
        <f>VLOOKUP($A56,'Int Entries'!$B$4:$R$170,7,FALSE)</f>
        <v>0.62758620689655176</v>
      </c>
      <c r="H56" s="80">
        <f>VLOOKUP($A56,'Int Entries'!$B$4:$R$170,8,FALSE)</f>
        <v>45</v>
      </c>
      <c r="I56" s="164">
        <f>VLOOKUP($A56,'Intermediate Individual Results'!$A$8:$O$117,13,FALSE)</f>
        <v>13</v>
      </c>
      <c r="J56" s="197"/>
      <c r="K56" s="192"/>
      <c r="L56" s="192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</row>
    <row r="57" spans="1:25" ht="13.5" customHeight="1" x14ac:dyDescent="0.35">
      <c r="A57" s="99">
        <v>40</v>
      </c>
      <c r="B57" s="103" t="str">
        <f>VLOOKUP($A57,'Int Entries'!$B$4:$R$170,2,FALSE)</f>
        <v>Evie Derbyshire</v>
      </c>
      <c r="C57" s="148" t="str">
        <f>VLOOKUP($A57,'Int Entries'!$B$4:$R$170,3,FALSE)</f>
        <v>Townend Little Treasure</v>
      </c>
      <c r="D57" s="103" t="str">
        <f>VLOOKUP($A57,'Int Entries'!$B$4:$R$170,5,FALSE)</f>
        <v>Allsorts</v>
      </c>
      <c r="E57" s="104">
        <f>VLOOKUP($A57,'Int Entries'!$B$4:$R$170,6,FALSE)</f>
        <v>193</v>
      </c>
      <c r="F57" s="172">
        <f>VLOOKUP(A57,'Intermediate Individual Results'!$A$8:$G$117,6,FALSE)</f>
        <v>0.66551724137931034</v>
      </c>
      <c r="G57" s="81">
        <f>VLOOKUP($A57,'Int Entries'!$B$4:$R$170,7,FALSE)</f>
        <v>0.66551724137931034</v>
      </c>
      <c r="H57" s="80">
        <f>VLOOKUP($A57,'Int Entries'!$B$4:$R$170,8,FALSE)</f>
        <v>56</v>
      </c>
      <c r="I57" s="164">
        <f>VLOOKUP($A57,'Intermediate Individual Results'!$A$8:$O$117,13,FALSE)</f>
        <v>7</v>
      </c>
      <c r="J57" s="197"/>
      <c r="K57" s="192"/>
      <c r="L57" s="192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</row>
    <row r="58" spans="1:25" ht="13.5" customHeight="1" x14ac:dyDescent="0.35">
      <c r="A58" s="105"/>
      <c r="B58" s="103"/>
      <c r="C58" s="148"/>
      <c r="D58" s="103"/>
      <c r="E58" s="104"/>
      <c r="F58" s="172"/>
      <c r="G58" s="80"/>
      <c r="H58" s="80"/>
      <c r="I58" s="173"/>
      <c r="J58" s="198"/>
      <c r="K58" s="193"/>
      <c r="L58" s="193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</row>
    <row r="59" spans="1:25" ht="13.5" customHeight="1" x14ac:dyDescent="0.35">
      <c r="A59" s="9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</row>
    <row r="60" spans="1:25" x14ac:dyDescent="0.35">
      <c r="A60" s="98"/>
      <c r="B60" s="84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</row>
    <row r="61" spans="1:25" ht="13.5" customHeight="1" x14ac:dyDescent="0.35">
      <c r="A61" s="97"/>
      <c r="B61" s="167"/>
      <c r="C61" s="167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</row>
    <row r="62" spans="1:25" ht="13.5" customHeight="1" x14ac:dyDescent="0.35">
      <c r="A62" s="97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</row>
    <row r="63" spans="1:25" x14ac:dyDescent="0.35">
      <c r="A63" s="98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</row>
    <row r="64" spans="1:25" ht="13.5" customHeight="1" x14ac:dyDescent="0.35">
      <c r="A64" s="98"/>
      <c r="B64" s="1"/>
      <c r="C64" s="1"/>
      <c r="D64" s="1"/>
      <c r="E64" s="1"/>
      <c r="F64" s="1"/>
      <c r="G64" s="1"/>
      <c r="H64" s="1"/>
      <c r="I64" s="1"/>
      <c r="J64" s="158"/>
      <c r="K64" s="1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</row>
    <row r="65" spans="1:25" ht="13.5" customHeight="1" x14ac:dyDescent="0.35">
      <c r="A65" s="97"/>
      <c r="B65" s="167"/>
      <c r="C65" s="167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</row>
    <row r="66" spans="1:25" ht="13.5" customHeight="1" x14ac:dyDescent="0.35">
      <c r="A66" s="97"/>
      <c r="B66" s="167"/>
      <c r="C66" s="167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</row>
    <row r="67" spans="1:25" ht="13.5" customHeight="1" x14ac:dyDescent="0.35">
      <c r="A67" s="97"/>
      <c r="B67" s="167"/>
      <c r="C67" s="167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</row>
    <row r="68" spans="1:25" ht="13.5" customHeight="1" x14ac:dyDescent="0.35">
      <c r="A68" s="97"/>
      <c r="B68" s="167"/>
      <c r="C68" s="167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</row>
    <row r="69" spans="1:25" x14ac:dyDescent="0.35">
      <c r="A69" s="98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</row>
    <row r="70" spans="1:25" ht="13.5" customHeight="1" x14ac:dyDescent="0.35">
      <c r="A70" s="97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</row>
    <row r="71" spans="1:25" ht="13.5" customHeight="1" x14ac:dyDescent="0.35">
      <c r="A71" s="98"/>
      <c r="B71" s="1"/>
      <c r="C71" s="1"/>
      <c r="D71" s="1"/>
      <c r="E71" s="1"/>
      <c r="F71" s="1"/>
      <c r="G71" s="1"/>
      <c r="H71" s="1"/>
      <c r="I71" s="1"/>
      <c r="J71" s="158"/>
      <c r="K71" s="1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</row>
    <row r="72" spans="1:25" ht="13.5" customHeight="1" x14ac:dyDescent="0.35">
      <c r="A72" s="97"/>
      <c r="B72" s="167"/>
      <c r="C72" s="167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</row>
    <row r="73" spans="1:25" ht="13.5" customHeight="1" x14ac:dyDescent="0.35">
      <c r="A73" s="97"/>
      <c r="B73" s="167"/>
      <c r="C73" s="167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</row>
    <row r="74" spans="1:25" ht="13.5" customHeight="1" x14ac:dyDescent="0.35">
      <c r="A74" s="97"/>
      <c r="B74" s="167"/>
      <c r="C74" s="167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</row>
    <row r="75" spans="1:25" ht="13.5" customHeight="1" x14ac:dyDescent="0.35">
      <c r="A75" s="97"/>
      <c r="B75" s="167"/>
      <c r="C75" s="16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</row>
    <row r="76" spans="1:25" x14ac:dyDescent="0.35">
      <c r="A76" s="98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</row>
    <row r="77" spans="1:25" ht="13.5" customHeight="1" x14ac:dyDescent="0.35">
      <c r="A77" s="97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</row>
    <row r="78" spans="1:25" ht="13.5" customHeight="1" x14ac:dyDescent="0.35">
      <c r="A78" s="98"/>
      <c r="B78" s="1"/>
      <c r="C78" s="1"/>
      <c r="D78" s="1"/>
      <c r="E78" s="1"/>
      <c r="F78" s="1"/>
      <c r="G78" s="1"/>
      <c r="H78" s="1"/>
      <c r="I78" s="1"/>
      <c r="J78" s="158"/>
      <c r="K78" s="1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</row>
    <row r="79" spans="1:25" ht="13.5" customHeight="1" x14ac:dyDescent="0.35">
      <c r="A79" s="97"/>
      <c r="B79" s="167"/>
      <c r="C79" s="167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</row>
    <row r="80" spans="1:25" ht="13.5" customHeight="1" x14ac:dyDescent="0.35">
      <c r="A80" s="97"/>
      <c r="B80" s="167"/>
      <c r="C80" s="167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</row>
    <row r="81" spans="1:25" ht="13.5" customHeight="1" x14ac:dyDescent="0.35">
      <c r="A81" s="97"/>
      <c r="B81" s="167"/>
      <c r="C81" s="167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</row>
    <row r="82" spans="1:25" ht="13.5" customHeight="1" x14ac:dyDescent="0.35">
      <c r="A82" s="97"/>
      <c r="B82" s="167"/>
      <c r="C82" s="167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</row>
    <row r="83" spans="1:25" ht="13.5" customHeight="1" x14ac:dyDescent="0.35">
      <c r="A83" s="97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</row>
    <row r="84" spans="1:25" ht="13.5" customHeight="1" x14ac:dyDescent="0.35">
      <c r="A84" s="97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</row>
    <row r="85" spans="1:25" ht="13.5" customHeight="1" x14ac:dyDescent="0.35">
      <c r="A85" s="98"/>
      <c r="B85" s="1"/>
      <c r="C85" s="1"/>
      <c r="D85" s="1"/>
      <c r="E85" s="1"/>
      <c r="F85" s="1"/>
      <c r="G85" s="1"/>
      <c r="H85" s="1"/>
      <c r="I85" s="1"/>
      <c r="J85" s="158"/>
      <c r="K85" s="1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</row>
    <row r="86" spans="1:25" ht="13.5" customHeight="1" x14ac:dyDescent="0.35">
      <c r="A86" s="97"/>
      <c r="B86" s="167"/>
      <c r="C86" s="167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</row>
    <row r="87" spans="1:25" ht="13.5" customHeight="1" x14ac:dyDescent="0.35">
      <c r="A87" s="97"/>
      <c r="B87" s="167"/>
      <c r="C87" s="167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</row>
    <row r="88" spans="1:25" ht="13.5" customHeight="1" x14ac:dyDescent="0.35">
      <c r="A88" s="97"/>
      <c r="B88" s="167"/>
      <c r="C88" s="167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</row>
    <row r="89" spans="1:25" ht="13.5" customHeight="1" x14ac:dyDescent="0.35">
      <c r="A89" s="97"/>
      <c r="B89" s="167"/>
      <c r="C89" s="167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</row>
    <row r="90" spans="1:25" ht="13.5" customHeight="1" x14ac:dyDescent="0.35">
      <c r="A90" s="97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</row>
    <row r="91" spans="1:25" ht="13.5" customHeight="1" x14ac:dyDescent="0.35">
      <c r="A91" s="97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</row>
    <row r="92" spans="1:25" ht="13.5" customHeight="1" x14ac:dyDescent="0.35">
      <c r="A92" s="98"/>
      <c r="B92" s="1"/>
      <c r="C92" s="1"/>
      <c r="D92" s="1"/>
      <c r="E92" s="1"/>
      <c r="F92" s="1"/>
      <c r="G92" s="1"/>
      <c r="H92" s="1"/>
      <c r="I92" s="1"/>
      <c r="J92" s="158"/>
      <c r="K92" s="1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</row>
    <row r="93" spans="1:25" ht="13.5" customHeight="1" x14ac:dyDescent="0.35">
      <c r="A93" s="97"/>
      <c r="B93" s="167"/>
      <c r="C93" s="167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</row>
    <row r="94" spans="1:25" ht="13.5" customHeight="1" x14ac:dyDescent="0.35">
      <c r="A94" s="97"/>
      <c r="B94" s="167"/>
      <c r="C94" s="167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</row>
    <row r="95" spans="1:25" ht="13.5" customHeight="1" x14ac:dyDescent="0.35">
      <c r="A95" s="97"/>
      <c r="B95" s="167"/>
      <c r="C95" s="167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</row>
    <row r="96" spans="1:25" ht="13.5" customHeight="1" x14ac:dyDescent="0.35">
      <c r="A96" s="97"/>
      <c r="B96" s="167"/>
      <c r="C96" s="167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</row>
    <row r="97" spans="1:25" ht="13.5" customHeight="1" x14ac:dyDescent="0.35">
      <c r="A97" s="97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</row>
    <row r="98" spans="1:25" ht="13.5" customHeight="1" x14ac:dyDescent="0.35">
      <c r="A98" s="97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</row>
    <row r="99" spans="1:25" ht="13.5" customHeight="1" x14ac:dyDescent="0.35">
      <c r="A99" s="98"/>
      <c r="B99" s="1"/>
      <c r="C99" s="1"/>
      <c r="D99" s="1"/>
      <c r="E99" s="1"/>
      <c r="F99" s="1"/>
      <c r="G99" s="1"/>
      <c r="H99" s="1"/>
      <c r="I99" s="1"/>
      <c r="J99" s="158"/>
      <c r="K99" s="1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</row>
    <row r="100" spans="1:25" ht="13.5" customHeight="1" x14ac:dyDescent="0.35">
      <c r="A100" s="97"/>
      <c r="B100" s="167"/>
      <c r="C100" s="167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</row>
    <row r="101" spans="1:25" ht="13.5" customHeight="1" x14ac:dyDescent="0.35">
      <c r="A101" s="97"/>
      <c r="B101" s="167"/>
      <c r="C101" s="167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</row>
    <row r="102" spans="1:25" ht="13.5" customHeight="1" x14ac:dyDescent="0.35">
      <c r="A102" s="97"/>
      <c r="B102" s="167"/>
      <c r="C102" s="167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</row>
    <row r="103" spans="1:25" ht="13.5" customHeight="1" x14ac:dyDescent="0.35">
      <c r="A103" s="97"/>
      <c r="B103" s="167"/>
      <c r="C103" s="167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</row>
    <row r="104" spans="1:25" ht="13.5" customHeight="1" x14ac:dyDescent="0.35">
      <c r="A104" s="97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</row>
    <row r="105" spans="1:25" ht="13.5" customHeight="1" x14ac:dyDescent="0.35">
      <c r="A105" s="97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</row>
    <row r="106" spans="1:25" ht="13.5" customHeight="1" x14ac:dyDescent="0.35">
      <c r="A106" s="98"/>
      <c r="B106" s="1"/>
      <c r="C106" s="1"/>
      <c r="D106" s="1"/>
      <c r="E106" s="1"/>
      <c r="F106" s="1"/>
      <c r="G106" s="1"/>
      <c r="H106" s="1"/>
      <c r="I106" s="1"/>
      <c r="J106" s="158"/>
      <c r="K106" s="1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</row>
    <row r="107" spans="1:25" ht="13.5" customHeight="1" x14ac:dyDescent="0.35">
      <c r="A107" s="97"/>
      <c r="B107" s="167"/>
      <c r="C107" s="167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</row>
    <row r="108" spans="1:25" ht="13.5" customHeight="1" x14ac:dyDescent="0.35">
      <c r="A108" s="97"/>
      <c r="B108" s="167"/>
      <c r="C108" s="167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</row>
    <row r="109" spans="1:25" ht="13.5" customHeight="1" x14ac:dyDescent="0.35">
      <c r="A109" s="97"/>
      <c r="B109" s="167"/>
      <c r="C109" s="167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</row>
    <row r="110" spans="1:25" ht="13.5" customHeight="1" x14ac:dyDescent="0.35">
      <c r="A110" s="97"/>
      <c r="B110" s="167"/>
      <c r="C110" s="167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</row>
    <row r="111" spans="1:25" ht="13.5" customHeight="1" x14ac:dyDescent="0.35">
      <c r="A111" s="97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</row>
    <row r="112" spans="1:25" ht="13.5" customHeight="1" x14ac:dyDescent="0.35">
      <c r="A112" s="97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</row>
    <row r="113" spans="1:25" ht="13.5" customHeight="1" x14ac:dyDescent="0.35">
      <c r="A113" s="98"/>
      <c r="B113" s="1"/>
      <c r="C113" s="1"/>
      <c r="D113" s="1"/>
      <c r="E113" s="1"/>
      <c r="F113" s="1"/>
      <c r="G113" s="1"/>
      <c r="H113" s="1"/>
      <c r="I113" s="1"/>
      <c r="J113" s="158"/>
      <c r="K113" s="1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</row>
    <row r="114" spans="1:25" ht="13.5" customHeight="1" x14ac:dyDescent="0.35">
      <c r="A114" s="97"/>
      <c r="B114" s="167"/>
      <c r="C114" s="167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</row>
    <row r="115" spans="1:25" ht="13.5" customHeight="1" x14ac:dyDescent="0.35">
      <c r="A115" s="97"/>
      <c r="B115" s="167"/>
      <c r="C115" s="167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</row>
    <row r="116" spans="1:25" ht="13.5" customHeight="1" x14ac:dyDescent="0.35">
      <c r="A116" s="97"/>
      <c r="B116" s="167"/>
      <c r="C116" s="167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</row>
    <row r="117" spans="1:25" ht="13.5" customHeight="1" x14ac:dyDescent="0.35">
      <c r="A117" s="97"/>
      <c r="B117" s="167"/>
      <c r="C117" s="167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</row>
    <row r="118" spans="1:25" ht="13.5" customHeight="1" x14ac:dyDescent="0.35">
      <c r="A118" s="97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</row>
    <row r="119" spans="1:25" ht="13.5" customHeight="1" x14ac:dyDescent="0.35">
      <c r="A119" s="97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</row>
    <row r="120" spans="1:25" ht="13.5" customHeight="1" x14ac:dyDescent="0.35">
      <c r="A120" s="98"/>
      <c r="B120" s="1"/>
      <c r="C120" s="1"/>
      <c r="D120" s="1"/>
      <c r="E120" s="1"/>
      <c r="F120" s="1"/>
      <c r="G120" s="1"/>
      <c r="H120" s="1"/>
      <c r="I120" s="1"/>
      <c r="J120" s="158"/>
      <c r="K120" s="1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</row>
    <row r="121" spans="1:25" ht="13.5" customHeight="1" x14ac:dyDescent="0.35">
      <c r="A121" s="97"/>
      <c r="B121" s="167"/>
      <c r="C121" s="167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</row>
    <row r="122" spans="1:25" ht="13.5" customHeight="1" x14ac:dyDescent="0.35">
      <c r="A122" s="97"/>
      <c r="B122" s="167"/>
      <c r="C122" s="167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</row>
    <row r="123" spans="1:25" ht="13.5" customHeight="1" x14ac:dyDescent="0.35">
      <c r="A123" s="97"/>
      <c r="B123" s="167"/>
      <c r="C123" s="167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</row>
    <row r="124" spans="1:25" ht="13.5" customHeight="1" x14ac:dyDescent="0.35">
      <c r="A124" s="97"/>
      <c r="B124" s="167"/>
      <c r="C124" s="167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</row>
    <row r="125" spans="1:25" ht="13.5" customHeight="1" x14ac:dyDescent="0.35">
      <c r="A125" s="97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</row>
    <row r="126" spans="1:25" ht="13.5" customHeight="1" x14ac:dyDescent="0.35">
      <c r="A126" s="97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</row>
    <row r="127" spans="1:25" ht="13.5" customHeight="1" x14ac:dyDescent="0.35">
      <c r="A127" s="97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</row>
    <row r="128" spans="1:25" ht="13.5" customHeight="1" x14ac:dyDescent="0.35">
      <c r="A128" s="97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</row>
    <row r="129" spans="1:25" ht="13.5" customHeight="1" x14ac:dyDescent="0.35">
      <c r="A129" s="97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</row>
    <row r="130" spans="1:25" ht="13.5" customHeight="1" x14ac:dyDescent="0.35">
      <c r="A130" s="97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</row>
    <row r="131" spans="1:25" ht="13.5" customHeight="1" x14ac:dyDescent="0.35">
      <c r="A131" s="97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</row>
    <row r="132" spans="1:25" ht="13.5" customHeight="1" x14ac:dyDescent="0.35">
      <c r="A132" s="97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</row>
    <row r="133" spans="1:25" ht="13.5" customHeight="1" x14ac:dyDescent="0.35">
      <c r="A133" s="97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</row>
    <row r="134" spans="1:25" ht="13.5" customHeight="1" x14ac:dyDescent="0.35">
      <c r="A134" s="97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</row>
    <row r="135" spans="1:25" ht="13.5" customHeight="1" x14ac:dyDescent="0.35">
      <c r="A135" s="97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</row>
    <row r="136" spans="1:25" ht="13.5" customHeight="1" x14ac:dyDescent="0.35">
      <c r="A136" s="97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</row>
    <row r="137" spans="1:25" ht="13.5" customHeight="1" x14ac:dyDescent="0.35">
      <c r="A137" s="9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</row>
    <row r="138" spans="1:25" ht="13.5" customHeight="1" x14ac:dyDescent="0.35">
      <c r="A138" s="97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</row>
    <row r="139" spans="1:25" ht="13.5" customHeight="1" x14ac:dyDescent="0.35">
      <c r="A139" s="97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</row>
    <row r="140" spans="1:25" ht="13.5" customHeight="1" x14ac:dyDescent="0.35">
      <c r="A140" s="97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</row>
    <row r="141" spans="1:25" ht="13.5" customHeight="1" x14ac:dyDescent="0.35">
      <c r="A141" s="97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</row>
    <row r="142" spans="1:25" ht="13.5" customHeight="1" x14ac:dyDescent="0.35">
      <c r="A142" s="97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</row>
    <row r="143" spans="1:25" ht="13.5" customHeight="1" x14ac:dyDescent="0.35">
      <c r="A143" s="97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</row>
    <row r="144" spans="1:25" ht="13.5" customHeight="1" x14ac:dyDescent="0.35">
      <c r="A144" s="97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</row>
    <row r="145" spans="1:25" ht="13.5" customHeight="1" x14ac:dyDescent="0.35">
      <c r="A145" s="97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</row>
    <row r="146" spans="1:25" ht="13.5" customHeight="1" x14ac:dyDescent="0.35">
      <c r="A146" s="97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</row>
    <row r="147" spans="1:25" ht="13.5" customHeight="1" x14ac:dyDescent="0.35">
      <c r="A147" s="97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</row>
    <row r="148" spans="1:25" ht="13.5" customHeight="1" x14ac:dyDescent="0.35">
      <c r="A148" s="97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</row>
    <row r="149" spans="1:25" ht="13.5" customHeight="1" x14ac:dyDescent="0.35">
      <c r="A149" s="97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</row>
    <row r="150" spans="1:25" ht="13.5" customHeight="1" x14ac:dyDescent="0.35">
      <c r="A150" s="97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</row>
    <row r="151" spans="1:25" ht="13.5" customHeight="1" x14ac:dyDescent="0.35">
      <c r="A151" s="97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</row>
    <row r="152" spans="1:25" ht="13.5" customHeight="1" x14ac:dyDescent="0.35">
      <c r="A152" s="97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</row>
    <row r="153" spans="1:25" ht="13.5" customHeight="1" x14ac:dyDescent="0.35">
      <c r="A153" s="97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</row>
    <row r="154" spans="1:25" ht="13.5" customHeight="1" x14ac:dyDescent="0.35">
      <c r="A154" s="97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</row>
    <row r="155" spans="1:25" ht="13.5" customHeight="1" x14ac:dyDescent="0.35">
      <c r="A155" s="97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</row>
    <row r="156" spans="1:25" ht="13.5" customHeight="1" x14ac:dyDescent="0.35">
      <c r="A156" s="97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</row>
    <row r="157" spans="1:25" ht="13.5" customHeight="1" x14ac:dyDescent="0.35">
      <c r="A157" s="97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</row>
    <row r="158" spans="1:25" ht="13.5" customHeight="1" x14ac:dyDescent="0.35">
      <c r="A158" s="97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</row>
    <row r="159" spans="1:25" ht="13.5" customHeight="1" x14ac:dyDescent="0.35">
      <c r="A159" s="97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</row>
    <row r="160" spans="1:25" ht="13.5" customHeight="1" x14ac:dyDescent="0.35">
      <c r="A160" s="97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</row>
    <row r="161" spans="1:25" ht="13.5" customHeight="1" x14ac:dyDescent="0.35">
      <c r="A161" s="97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</row>
    <row r="162" spans="1:25" ht="13.5" customHeight="1" x14ac:dyDescent="0.35">
      <c r="A162" s="97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</row>
    <row r="163" spans="1:25" ht="13.5" customHeight="1" x14ac:dyDescent="0.35">
      <c r="A163" s="97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</row>
    <row r="164" spans="1:25" ht="13.5" customHeight="1" x14ac:dyDescent="0.35">
      <c r="A164" s="97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</row>
    <row r="165" spans="1:25" ht="13.5" customHeight="1" x14ac:dyDescent="0.35">
      <c r="A165" s="97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</row>
    <row r="166" spans="1:25" ht="13.5" customHeight="1" x14ac:dyDescent="0.35">
      <c r="A166" s="97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</row>
    <row r="167" spans="1:25" ht="13.5" customHeight="1" x14ac:dyDescent="0.35">
      <c r="A167" s="97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</row>
    <row r="168" spans="1:25" ht="13.5" customHeight="1" x14ac:dyDescent="0.35">
      <c r="A168" s="97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</row>
    <row r="169" spans="1:25" ht="13.5" customHeight="1" x14ac:dyDescent="0.35">
      <c r="A169" s="97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</row>
    <row r="170" spans="1:25" ht="13.5" customHeight="1" x14ac:dyDescent="0.35">
      <c r="A170" s="97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</row>
    <row r="171" spans="1:25" ht="13.5" customHeight="1" x14ac:dyDescent="0.35">
      <c r="A171" s="97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</row>
    <row r="172" spans="1:25" ht="13.5" customHeight="1" x14ac:dyDescent="0.35">
      <c r="A172" s="97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</row>
    <row r="173" spans="1:25" ht="13.5" customHeight="1" x14ac:dyDescent="0.35">
      <c r="A173" s="97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</row>
    <row r="174" spans="1:25" ht="13.5" customHeight="1" x14ac:dyDescent="0.35">
      <c r="A174" s="97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</row>
    <row r="175" spans="1:25" ht="13.5" customHeight="1" x14ac:dyDescent="0.35">
      <c r="A175" s="97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</row>
    <row r="176" spans="1:25" ht="13.5" customHeight="1" x14ac:dyDescent="0.35">
      <c r="A176" s="97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</row>
    <row r="177" spans="1:25" ht="13.5" customHeight="1" x14ac:dyDescent="0.35">
      <c r="A177" s="97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</row>
    <row r="178" spans="1:25" ht="13.5" customHeight="1" x14ac:dyDescent="0.35">
      <c r="A178" s="97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</row>
    <row r="179" spans="1:25" ht="13.5" customHeight="1" x14ac:dyDescent="0.35">
      <c r="A179" s="97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</row>
    <row r="180" spans="1:25" ht="13.5" customHeight="1" x14ac:dyDescent="0.35">
      <c r="A180" s="97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</row>
    <row r="181" spans="1:25" ht="13.5" customHeight="1" x14ac:dyDescent="0.35">
      <c r="A181" s="97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</row>
    <row r="182" spans="1:25" ht="13.5" customHeight="1" x14ac:dyDescent="0.35">
      <c r="A182" s="97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</row>
    <row r="183" spans="1:25" ht="13.5" customHeight="1" x14ac:dyDescent="0.35">
      <c r="A183" s="97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</row>
    <row r="184" spans="1:25" ht="13.5" customHeight="1" x14ac:dyDescent="0.35">
      <c r="A184" s="97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</row>
    <row r="185" spans="1:25" ht="13.5" customHeight="1" x14ac:dyDescent="0.35">
      <c r="A185" s="97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</row>
    <row r="186" spans="1:25" ht="13.5" customHeight="1" x14ac:dyDescent="0.35">
      <c r="A186" s="97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</row>
    <row r="187" spans="1:25" ht="13.5" customHeight="1" x14ac:dyDescent="0.35">
      <c r="A187" s="97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</row>
    <row r="188" spans="1:25" ht="13.5" customHeight="1" x14ac:dyDescent="0.35">
      <c r="A188" s="97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</row>
    <row r="189" spans="1:25" ht="13.5" customHeight="1" x14ac:dyDescent="0.35">
      <c r="A189" s="97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</row>
    <row r="190" spans="1:25" ht="13.5" customHeight="1" x14ac:dyDescent="0.35">
      <c r="A190" s="97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</row>
    <row r="191" spans="1:25" ht="13.5" customHeight="1" x14ac:dyDescent="0.35">
      <c r="A191" s="97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</row>
    <row r="192" spans="1:25" ht="13.5" customHeight="1" x14ac:dyDescent="0.35">
      <c r="A192" s="97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</row>
    <row r="193" spans="1:25" ht="13.5" customHeight="1" x14ac:dyDescent="0.35">
      <c r="A193" s="97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</row>
    <row r="194" spans="1:25" ht="13.5" customHeight="1" x14ac:dyDescent="0.35">
      <c r="A194" s="97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</row>
    <row r="195" spans="1:25" ht="13.5" customHeight="1" x14ac:dyDescent="0.35">
      <c r="A195" s="97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</row>
    <row r="196" spans="1:25" ht="13.5" customHeight="1" x14ac:dyDescent="0.35">
      <c r="A196" s="97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3.5" customHeight="1" x14ac:dyDescent="0.35">
      <c r="A197" s="97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</row>
    <row r="198" spans="1:25" ht="13.5" customHeight="1" x14ac:dyDescent="0.35">
      <c r="A198" s="97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</row>
    <row r="199" spans="1:25" ht="13.5" customHeight="1" x14ac:dyDescent="0.35">
      <c r="A199" s="97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</row>
    <row r="200" spans="1:25" ht="13.5" customHeight="1" x14ac:dyDescent="0.35">
      <c r="A200" s="97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</row>
    <row r="201" spans="1:25" ht="13.5" customHeight="1" x14ac:dyDescent="0.35">
      <c r="A201" s="97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</row>
    <row r="202" spans="1:25" ht="13.5" customHeight="1" x14ac:dyDescent="0.35">
      <c r="A202" s="97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</row>
    <row r="203" spans="1:25" ht="13.5" customHeight="1" x14ac:dyDescent="0.35">
      <c r="A203" s="97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</row>
    <row r="204" spans="1:25" ht="13.5" customHeight="1" x14ac:dyDescent="0.35">
      <c r="A204" s="97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</row>
    <row r="205" spans="1:25" ht="13.5" customHeight="1" x14ac:dyDescent="0.35">
      <c r="A205" s="97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</row>
    <row r="206" spans="1:25" ht="13.5" customHeight="1" x14ac:dyDescent="0.35">
      <c r="A206" s="97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</row>
    <row r="207" spans="1:25" ht="13.5" customHeight="1" x14ac:dyDescent="0.35">
      <c r="A207" s="97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</row>
    <row r="208" spans="1:25" ht="13.5" customHeight="1" x14ac:dyDescent="0.35">
      <c r="A208" s="97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</row>
    <row r="209" spans="1:25" ht="13.5" customHeight="1" x14ac:dyDescent="0.35">
      <c r="A209" s="97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</row>
    <row r="210" spans="1:25" ht="13.5" customHeight="1" x14ac:dyDescent="0.35">
      <c r="A210" s="97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</row>
    <row r="211" spans="1:25" ht="13.5" customHeight="1" x14ac:dyDescent="0.35">
      <c r="A211" s="97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</row>
    <row r="212" spans="1:25" ht="13.5" customHeight="1" x14ac:dyDescent="0.35">
      <c r="A212" s="97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</row>
    <row r="213" spans="1:25" ht="13.5" customHeight="1" x14ac:dyDescent="0.35">
      <c r="A213" s="97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</row>
    <row r="214" spans="1:25" ht="13.5" customHeight="1" x14ac:dyDescent="0.35">
      <c r="A214" s="97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</row>
    <row r="215" spans="1:25" ht="13.5" customHeight="1" x14ac:dyDescent="0.35">
      <c r="A215" s="97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</row>
    <row r="216" spans="1:25" ht="13.5" customHeight="1" x14ac:dyDescent="0.35">
      <c r="A216" s="97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</row>
    <row r="217" spans="1:25" ht="13.5" customHeight="1" x14ac:dyDescent="0.35">
      <c r="A217" s="97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</row>
    <row r="218" spans="1:25" ht="13.5" customHeight="1" x14ac:dyDescent="0.35">
      <c r="A218" s="97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</row>
    <row r="219" spans="1:25" ht="13.5" customHeight="1" x14ac:dyDescent="0.35">
      <c r="A219" s="97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</row>
    <row r="220" spans="1:25" ht="13.5" customHeight="1" x14ac:dyDescent="0.35">
      <c r="A220" s="97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</row>
    <row r="221" spans="1:25" ht="13.5" customHeight="1" x14ac:dyDescent="0.35">
      <c r="A221" s="97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</row>
    <row r="222" spans="1:25" ht="13.5" customHeight="1" x14ac:dyDescent="0.35">
      <c r="A222" s="97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</row>
    <row r="223" spans="1:25" ht="13.5" customHeight="1" x14ac:dyDescent="0.35">
      <c r="A223" s="97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</row>
    <row r="224" spans="1:25" ht="13.5" customHeight="1" x14ac:dyDescent="0.35">
      <c r="A224" s="97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</row>
    <row r="225" spans="1:25" ht="13.5" customHeight="1" x14ac:dyDescent="0.35">
      <c r="A225" s="97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</row>
    <row r="226" spans="1:25" ht="13.5" customHeight="1" x14ac:dyDescent="0.35">
      <c r="A226" s="97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</row>
    <row r="227" spans="1:25" ht="13.5" customHeight="1" x14ac:dyDescent="0.35">
      <c r="A227" s="97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</row>
    <row r="228" spans="1:25" ht="13.5" customHeight="1" x14ac:dyDescent="0.35">
      <c r="A228" s="97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</row>
    <row r="229" spans="1:25" ht="13.5" customHeight="1" x14ac:dyDescent="0.35">
      <c r="A229" s="97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</row>
    <row r="230" spans="1:25" ht="13.5" customHeight="1" x14ac:dyDescent="0.35">
      <c r="A230" s="97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</row>
    <row r="231" spans="1:25" ht="13.5" customHeight="1" x14ac:dyDescent="0.35">
      <c r="A231" s="97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</row>
    <row r="232" spans="1:25" ht="13.5" customHeight="1" x14ac:dyDescent="0.35">
      <c r="A232" s="97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</row>
    <row r="233" spans="1:25" ht="13.5" customHeight="1" x14ac:dyDescent="0.35">
      <c r="A233" s="97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</row>
    <row r="234" spans="1:25" ht="13.5" customHeight="1" x14ac:dyDescent="0.35">
      <c r="A234" s="97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</row>
    <row r="235" spans="1:25" ht="13.5" customHeight="1" x14ac:dyDescent="0.35">
      <c r="A235" s="97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</row>
    <row r="236" spans="1:25" ht="13.5" customHeight="1" x14ac:dyDescent="0.35">
      <c r="A236" s="97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</row>
    <row r="237" spans="1:25" ht="13.5" customHeight="1" x14ac:dyDescent="0.35">
      <c r="A237" s="97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</row>
    <row r="238" spans="1:25" ht="13.5" customHeight="1" x14ac:dyDescent="0.35">
      <c r="A238" s="97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</row>
    <row r="239" spans="1:25" ht="13.5" customHeight="1" x14ac:dyDescent="0.35">
      <c r="A239" s="97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</row>
    <row r="240" spans="1:25" ht="13.5" customHeight="1" x14ac:dyDescent="0.35">
      <c r="A240" s="97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</row>
    <row r="241" spans="1:25" ht="13.5" customHeight="1" x14ac:dyDescent="0.35">
      <c r="A241" s="97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</row>
    <row r="242" spans="1:25" ht="13.5" customHeight="1" x14ac:dyDescent="0.35">
      <c r="A242" s="97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</row>
    <row r="243" spans="1:25" ht="13.5" customHeight="1" x14ac:dyDescent="0.35">
      <c r="A243" s="97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</row>
    <row r="244" spans="1:25" ht="13.5" customHeight="1" x14ac:dyDescent="0.35">
      <c r="A244" s="97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</row>
    <row r="245" spans="1:25" ht="13.5" customHeight="1" x14ac:dyDescent="0.35">
      <c r="A245" s="97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</row>
    <row r="246" spans="1:25" ht="13.5" customHeight="1" x14ac:dyDescent="0.35">
      <c r="A246" s="97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</row>
    <row r="247" spans="1:25" ht="13.5" customHeight="1" x14ac:dyDescent="0.35">
      <c r="A247" s="97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</row>
    <row r="248" spans="1:25" ht="13.5" customHeight="1" x14ac:dyDescent="0.35">
      <c r="A248" s="97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</row>
    <row r="249" spans="1:25" ht="13.5" customHeight="1" x14ac:dyDescent="0.35">
      <c r="A249" s="97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</row>
    <row r="250" spans="1:25" ht="13.5" customHeight="1" x14ac:dyDescent="0.35">
      <c r="A250" s="97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</row>
    <row r="251" spans="1:25" ht="13.5" customHeight="1" x14ac:dyDescent="0.35">
      <c r="A251" s="97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</row>
    <row r="252" spans="1:25" ht="13.5" customHeight="1" x14ac:dyDescent="0.35">
      <c r="A252" s="97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</row>
    <row r="253" spans="1:25" ht="13.5" customHeight="1" x14ac:dyDescent="0.35">
      <c r="A253" s="97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</row>
    <row r="254" spans="1:25" ht="13.5" customHeight="1" x14ac:dyDescent="0.35">
      <c r="A254" s="97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</row>
    <row r="255" spans="1:25" ht="13.5" customHeight="1" x14ac:dyDescent="0.35">
      <c r="A255" s="97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</row>
    <row r="256" spans="1:25" ht="13.5" customHeight="1" x14ac:dyDescent="0.35">
      <c r="A256" s="97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</row>
    <row r="257" spans="1:25" ht="13.5" customHeight="1" x14ac:dyDescent="0.35">
      <c r="A257" s="97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</row>
    <row r="258" spans="1:25" ht="13.5" customHeight="1" x14ac:dyDescent="0.35">
      <c r="A258" s="97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</row>
    <row r="259" spans="1:25" ht="13.5" customHeight="1" x14ac:dyDescent="0.35">
      <c r="A259" s="97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</row>
    <row r="260" spans="1:25" ht="13.5" customHeight="1" x14ac:dyDescent="0.35">
      <c r="A260" s="97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</row>
    <row r="261" spans="1:25" ht="13.5" customHeight="1" x14ac:dyDescent="0.35">
      <c r="A261" s="97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</row>
    <row r="262" spans="1:25" ht="13.5" customHeight="1" x14ac:dyDescent="0.35">
      <c r="A262" s="97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</row>
    <row r="263" spans="1:25" ht="13.5" customHeight="1" x14ac:dyDescent="0.35">
      <c r="A263" s="97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</row>
    <row r="264" spans="1:25" ht="13.5" customHeight="1" x14ac:dyDescent="0.35">
      <c r="A264" s="97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</row>
    <row r="265" spans="1:25" ht="13.5" customHeight="1" x14ac:dyDescent="0.35">
      <c r="A265" s="97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</row>
    <row r="266" spans="1:25" ht="13.5" customHeight="1" x14ac:dyDescent="0.35">
      <c r="A266" s="97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</row>
    <row r="267" spans="1:25" ht="13.5" customHeight="1" x14ac:dyDescent="0.35">
      <c r="A267" s="97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</row>
    <row r="268" spans="1:25" ht="13.5" customHeight="1" x14ac:dyDescent="0.35">
      <c r="A268" s="97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</row>
    <row r="269" spans="1:25" ht="13.5" customHeight="1" x14ac:dyDescent="0.35">
      <c r="A269" s="97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</row>
    <row r="270" spans="1:25" ht="13.5" customHeight="1" x14ac:dyDescent="0.35">
      <c r="A270" s="97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</row>
    <row r="271" spans="1:25" ht="13.5" customHeight="1" x14ac:dyDescent="0.35">
      <c r="A271" s="97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</row>
    <row r="272" spans="1:25" ht="13.5" customHeight="1" x14ac:dyDescent="0.35">
      <c r="A272" s="97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</row>
    <row r="273" spans="1:25" ht="13.5" customHeight="1" x14ac:dyDescent="0.35">
      <c r="A273" s="97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</row>
    <row r="274" spans="1:25" ht="13.5" customHeight="1" x14ac:dyDescent="0.35">
      <c r="A274" s="97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</row>
    <row r="275" spans="1:25" ht="13.5" customHeight="1" x14ac:dyDescent="0.35">
      <c r="A275" s="97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</row>
    <row r="276" spans="1:25" ht="13.5" customHeight="1" x14ac:dyDescent="0.35">
      <c r="A276" s="97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</row>
    <row r="277" spans="1:25" ht="13.5" customHeight="1" x14ac:dyDescent="0.35">
      <c r="A277" s="97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</row>
    <row r="278" spans="1:25" ht="13.5" customHeight="1" x14ac:dyDescent="0.35">
      <c r="A278" s="97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</row>
    <row r="279" spans="1:25" ht="13.5" customHeight="1" x14ac:dyDescent="0.35">
      <c r="A279" s="97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</row>
    <row r="280" spans="1:25" ht="13.5" customHeight="1" x14ac:dyDescent="0.35">
      <c r="A280" s="97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</row>
    <row r="281" spans="1:25" ht="13.5" customHeight="1" x14ac:dyDescent="0.35">
      <c r="A281" s="97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</row>
    <row r="282" spans="1:25" ht="13.5" customHeight="1" x14ac:dyDescent="0.35">
      <c r="A282" s="97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</row>
    <row r="283" spans="1:25" ht="13.5" customHeight="1" x14ac:dyDescent="0.35">
      <c r="A283" s="97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</row>
    <row r="284" spans="1:25" ht="13.5" customHeight="1" x14ac:dyDescent="0.35">
      <c r="A284" s="97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</row>
    <row r="285" spans="1:25" ht="13.5" customHeight="1" x14ac:dyDescent="0.35">
      <c r="A285" s="97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</row>
    <row r="286" spans="1:25" ht="13.5" customHeight="1" x14ac:dyDescent="0.35">
      <c r="A286" s="97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</row>
    <row r="287" spans="1:25" ht="13.5" customHeight="1" x14ac:dyDescent="0.35">
      <c r="A287" s="97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</row>
    <row r="288" spans="1:25" ht="13.5" customHeight="1" x14ac:dyDescent="0.35">
      <c r="A288" s="97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</row>
    <row r="289" spans="1:25" ht="13.5" customHeight="1" x14ac:dyDescent="0.35">
      <c r="A289" s="97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</row>
    <row r="290" spans="1:25" ht="13.5" customHeight="1" x14ac:dyDescent="0.35">
      <c r="A290" s="97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</row>
    <row r="291" spans="1:25" ht="13.5" customHeight="1" x14ac:dyDescent="0.35">
      <c r="A291" s="97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</row>
    <row r="292" spans="1:25" ht="13.5" customHeight="1" x14ac:dyDescent="0.35">
      <c r="A292" s="97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</row>
    <row r="293" spans="1:25" ht="13.5" customHeight="1" x14ac:dyDescent="0.35">
      <c r="A293" s="97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</row>
    <row r="294" spans="1:25" ht="13.5" customHeight="1" x14ac:dyDescent="0.35">
      <c r="A294" s="97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</row>
    <row r="295" spans="1:25" ht="13.5" customHeight="1" x14ac:dyDescent="0.35">
      <c r="A295" s="97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</row>
    <row r="296" spans="1:25" ht="13.5" customHeight="1" x14ac:dyDescent="0.35">
      <c r="A296" s="97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</row>
    <row r="297" spans="1:25" ht="13.5" customHeight="1" x14ac:dyDescent="0.35">
      <c r="A297" s="97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</row>
    <row r="298" spans="1:25" ht="13.5" customHeight="1" x14ac:dyDescent="0.35">
      <c r="A298" s="97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</row>
    <row r="299" spans="1:25" ht="13.5" customHeight="1" x14ac:dyDescent="0.35">
      <c r="A299" s="97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</row>
    <row r="300" spans="1:25" ht="13.5" customHeight="1" x14ac:dyDescent="0.35">
      <c r="A300" s="97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</row>
    <row r="301" spans="1:25" ht="13.5" customHeight="1" x14ac:dyDescent="0.35">
      <c r="A301" s="97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</row>
    <row r="302" spans="1:25" ht="13.5" customHeight="1" x14ac:dyDescent="0.35">
      <c r="A302" s="97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</row>
    <row r="303" spans="1:25" ht="13.5" customHeight="1" x14ac:dyDescent="0.35">
      <c r="A303" s="97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</row>
    <row r="304" spans="1:25" ht="13.5" customHeight="1" x14ac:dyDescent="0.35">
      <c r="A304" s="97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</row>
    <row r="305" spans="1:25" ht="13.5" customHeight="1" x14ac:dyDescent="0.35">
      <c r="A305" s="97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</row>
    <row r="306" spans="1:25" ht="13.5" customHeight="1" x14ac:dyDescent="0.35">
      <c r="A306" s="97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</row>
    <row r="307" spans="1:25" ht="13.5" customHeight="1" x14ac:dyDescent="0.35">
      <c r="A307" s="97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</row>
    <row r="308" spans="1:25" ht="13.5" customHeight="1" x14ac:dyDescent="0.35">
      <c r="A308" s="97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</row>
    <row r="309" spans="1:25" ht="13.5" customHeight="1" x14ac:dyDescent="0.35">
      <c r="A309" s="97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</row>
    <row r="310" spans="1:25" ht="13.5" customHeight="1" x14ac:dyDescent="0.35">
      <c r="A310" s="97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</row>
    <row r="311" spans="1:25" ht="13.5" customHeight="1" x14ac:dyDescent="0.35">
      <c r="A311" s="97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</row>
    <row r="312" spans="1:25" ht="13.5" customHeight="1" x14ac:dyDescent="0.35">
      <c r="A312" s="97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</row>
    <row r="313" spans="1:25" ht="13.5" customHeight="1" x14ac:dyDescent="0.35">
      <c r="A313" s="97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</row>
    <row r="314" spans="1:25" ht="13.5" customHeight="1" x14ac:dyDescent="0.35">
      <c r="A314" s="97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</row>
    <row r="315" spans="1:25" ht="13.5" customHeight="1" x14ac:dyDescent="0.35">
      <c r="A315" s="97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</row>
    <row r="316" spans="1:25" ht="13.5" customHeight="1" x14ac:dyDescent="0.35">
      <c r="A316" s="97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</row>
    <row r="317" spans="1:25" ht="13.5" customHeight="1" x14ac:dyDescent="0.35">
      <c r="A317" s="97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</row>
    <row r="318" spans="1:25" ht="13.5" customHeight="1" x14ac:dyDescent="0.35">
      <c r="A318" s="97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</row>
    <row r="319" spans="1:25" ht="13.5" customHeight="1" x14ac:dyDescent="0.35">
      <c r="A319" s="97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</row>
    <row r="320" spans="1:25" ht="13.5" customHeight="1" x14ac:dyDescent="0.35">
      <c r="A320" s="97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</row>
    <row r="321" spans="1:25" ht="13.5" customHeight="1" x14ac:dyDescent="0.35">
      <c r="A321" s="97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</row>
    <row r="322" spans="1:25" ht="13.5" customHeight="1" x14ac:dyDescent="0.35">
      <c r="A322" s="97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</row>
    <row r="323" spans="1:25" ht="13.5" customHeight="1" x14ac:dyDescent="0.35">
      <c r="A323" s="97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</row>
    <row r="324" spans="1:25" ht="13.5" customHeight="1" x14ac:dyDescent="0.35">
      <c r="A324" s="97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</row>
    <row r="325" spans="1:25" ht="13.5" customHeight="1" x14ac:dyDescent="0.35">
      <c r="A325" s="97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</row>
    <row r="326" spans="1:25" ht="13.5" customHeight="1" x14ac:dyDescent="0.35">
      <c r="A326" s="97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</row>
    <row r="327" spans="1:25" ht="13.5" customHeight="1" x14ac:dyDescent="0.35">
      <c r="A327" s="97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</row>
    <row r="328" spans="1:25" ht="13.5" customHeight="1" x14ac:dyDescent="0.35">
      <c r="A328" s="97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</row>
    <row r="329" spans="1:25" ht="13.5" customHeight="1" x14ac:dyDescent="0.35">
      <c r="A329" s="97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</row>
    <row r="330" spans="1:25" ht="13.5" customHeight="1" x14ac:dyDescent="0.35">
      <c r="A330" s="97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</row>
    <row r="331" spans="1:25" ht="13.5" customHeight="1" x14ac:dyDescent="0.35">
      <c r="A331" s="97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</row>
    <row r="332" spans="1:25" ht="13.5" customHeight="1" x14ac:dyDescent="0.35">
      <c r="A332" s="97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</row>
    <row r="333" spans="1:25" ht="13.5" customHeight="1" x14ac:dyDescent="0.35">
      <c r="A333" s="97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</row>
    <row r="334" spans="1:25" ht="13.5" customHeight="1" x14ac:dyDescent="0.35">
      <c r="A334" s="97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</row>
    <row r="335" spans="1:25" ht="13.5" customHeight="1" x14ac:dyDescent="0.35">
      <c r="A335" s="97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</row>
    <row r="336" spans="1:25" ht="13.5" customHeight="1" x14ac:dyDescent="0.35">
      <c r="A336" s="97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</row>
    <row r="337" spans="1:25" ht="13.5" customHeight="1" x14ac:dyDescent="0.35">
      <c r="A337" s="97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</row>
    <row r="338" spans="1:25" ht="13.5" customHeight="1" x14ac:dyDescent="0.35">
      <c r="A338" s="97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</row>
    <row r="339" spans="1:25" ht="13.5" customHeight="1" x14ac:dyDescent="0.35">
      <c r="A339" s="97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</row>
    <row r="340" spans="1:25" ht="13.5" customHeight="1" x14ac:dyDescent="0.35">
      <c r="A340" s="97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</row>
    <row r="341" spans="1:25" ht="13.5" customHeight="1" x14ac:dyDescent="0.35">
      <c r="A341" s="97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</row>
    <row r="342" spans="1:25" ht="13.5" customHeight="1" x14ac:dyDescent="0.35">
      <c r="A342" s="97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</row>
    <row r="343" spans="1:25" ht="13.5" customHeight="1" x14ac:dyDescent="0.35">
      <c r="A343" s="97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</row>
    <row r="344" spans="1:25" ht="13.5" customHeight="1" x14ac:dyDescent="0.35">
      <c r="A344" s="97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</row>
    <row r="345" spans="1:25" ht="13.5" customHeight="1" x14ac:dyDescent="0.35">
      <c r="A345" s="97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</row>
    <row r="346" spans="1:25" ht="13.5" customHeight="1" x14ac:dyDescent="0.35">
      <c r="A346" s="97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</row>
    <row r="347" spans="1:25" ht="13.5" customHeight="1" x14ac:dyDescent="0.35">
      <c r="A347" s="97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</row>
    <row r="348" spans="1:25" ht="13.5" customHeight="1" x14ac:dyDescent="0.35">
      <c r="A348" s="97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</row>
    <row r="349" spans="1:25" ht="13.5" customHeight="1" x14ac:dyDescent="0.35">
      <c r="A349" s="97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</row>
    <row r="350" spans="1:25" ht="13.5" customHeight="1" x14ac:dyDescent="0.35">
      <c r="A350" s="97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</row>
    <row r="351" spans="1:25" ht="13.5" customHeight="1" x14ac:dyDescent="0.35">
      <c r="A351" s="97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</row>
    <row r="352" spans="1:25" ht="13.5" customHeight="1" x14ac:dyDescent="0.35">
      <c r="A352" s="97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</row>
    <row r="353" spans="1:25" ht="13.5" customHeight="1" x14ac:dyDescent="0.35">
      <c r="A353" s="97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</row>
    <row r="354" spans="1:25" ht="13.5" customHeight="1" x14ac:dyDescent="0.35">
      <c r="A354" s="97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</row>
    <row r="355" spans="1:25" ht="13.5" customHeight="1" x14ac:dyDescent="0.35">
      <c r="A355" s="97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</row>
    <row r="356" spans="1:25" ht="13.5" customHeight="1" x14ac:dyDescent="0.35">
      <c r="A356" s="97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</row>
    <row r="357" spans="1:25" ht="13.5" customHeight="1" x14ac:dyDescent="0.35">
      <c r="A357" s="97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</row>
    <row r="358" spans="1:25" ht="13.5" customHeight="1" x14ac:dyDescent="0.35">
      <c r="A358" s="97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</row>
    <row r="359" spans="1:25" ht="13.5" customHeight="1" x14ac:dyDescent="0.35">
      <c r="A359" s="97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</row>
    <row r="360" spans="1:25" ht="13.5" customHeight="1" x14ac:dyDescent="0.35">
      <c r="A360" s="97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</row>
    <row r="361" spans="1:25" ht="13.5" customHeight="1" x14ac:dyDescent="0.35">
      <c r="A361" s="97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</row>
    <row r="362" spans="1:25" ht="13.5" customHeight="1" x14ac:dyDescent="0.35">
      <c r="A362" s="97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</row>
    <row r="363" spans="1:25" ht="13.5" customHeight="1" x14ac:dyDescent="0.35">
      <c r="A363" s="97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</row>
    <row r="364" spans="1:25" ht="13.5" customHeight="1" x14ac:dyDescent="0.35">
      <c r="A364" s="97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</row>
    <row r="365" spans="1:25" ht="13.5" customHeight="1" x14ac:dyDescent="0.35">
      <c r="A365" s="97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</row>
    <row r="366" spans="1:25" ht="13.5" customHeight="1" x14ac:dyDescent="0.35">
      <c r="A366" s="97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</row>
    <row r="367" spans="1:25" ht="13.5" customHeight="1" x14ac:dyDescent="0.35">
      <c r="A367" s="97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</row>
    <row r="368" spans="1:25" ht="13.5" customHeight="1" x14ac:dyDescent="0.35">
      <c r="A368" s="97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</row>
    <row r="369" spans="1:25" ht="13.5" customHeight="1" x14ac:dyDescent="0.35">
      <c r="A369" s="97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</row>
    <row r="370" spans="1:25" ht="13.5" customHeight="1" x14ac:dyDescent="0.35">
      <c r="A370" s="97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</row>
    <row r="371" spans="1:25" ht="13.5" customHeight="1" x14ac:dyDescent="0.35">
      <c r="A371" s="97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</row>
    <row r="372" spans="1:25" ht="13.5" customHeight="1" x14ac:dyDescent="0.35">
      <c r="A372" s="97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</row>
    <row r="373" spans="1:25" ht="13.5" customHeight="1" x14ac:dyDescent="0.35">
      <c r="A373" s="97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</row>
    <row r="374" spans="1:25" ht="13.5" customHeight="1" x14ac:dyDescent="0.35">
      <c r="A374" s="97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</row>
    <row r="375" spans="1:25" ht="13.5" customHeight="1" x14ac:dyDescent="0.35">
      <c r="A375" s="97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</row>
    <row r="376" spans="1:25" ht="13.5" customHeight="1" x14ac:dyDescent="0.35">
      <c r="A376" s="97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</row>
    <row r="377" spans="1:25" ht="13.5" customHeight="1" x14ac:dyDescent="0.35">
      <c r="A377" s="97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</row>
    <row r="378" spans="1:25" ht="13.5" customHeight="1" x14ac:dyDescent="0.35">
      <c r="A378" s="97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</row>
    <row r="379" spans="1:25" ht="13.5" customHeight="1" x14ac:dyDescent="0.35">
      <c r="A379" s="97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</row>
    <row r="380" spans="1:25" ht="13.5" customHeight="1" x14ac:dyDescent="0.35">
      <c r="A380" s="97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</row>
    <row r="381" spans="1:25" ht="13.5" customHeight="1" x14ac:dyDescent="0.35">
      <c r="A381" s="97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</row>
    <row r="382" spans="1:25" ht="13.5" customHeight="1" x14ac:dyDescent="0.35">
      <c r="A382" s="97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</row>
    <row r="383" spans="1:25" ht="13.5" customHeight="1" x14ac:dyDescent="0.35">
      <c r="A383" s="97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</row>
    <row r="384" spans="1:25" ht="13.5" customHeight="1" x14ac:dyDescent="0.35">
      <c r="A384" s="97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</row>
    <row r="385" spans="1:25" ht="13.5" customHeight="1" x14ac:dyDescent="0.35">
      <c r="A385" s="97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</row>
    <row r="386" spans="1:25" ht="13.5" customHeight="1" x14ac:dyDescent="0.35">
      <c r="A386" s="97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</row>
    <row r="387" spans="1:25" ht="13.5" customHeight="1" x14ac:dyDescent="0.35">
      <c r="A387" s="97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</row>
    <row r="388" spans="1:25" ht="13.5" customHeight="1" x14ac:dyDescent="0.35">
      <c r="A388" s="97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</row>
    <row r="389" spans="1:25" ht="13.5" customHeight="1" x14ac:dyDescent="0.35">
      <c r="A389" s="97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</row>
    <row r="390" spans="1:25" ht="13.5" customHeight="1" x14ac:dyDescent="0.35">
      <c r="A390" s="97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</row>
    <row r="391" spans="1:25" ht="13.5" customHeight="1" x14ac:dyDescent="0.35">
      <c r="A391" s="97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</row>
    <row r="392" spans="1:25" ht="13.5" customHeight="1" x14ac:dyDescent="0.35">
      <c r="A392" s="97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</row>
    <row r="393" spans="1:25" ht="13.5" customHeight="1" x14ac:dyDescent="0.35">
      <c r="A393" s="97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</row>
    <row r="394" spans="1:25" ht="13.5" customHeight="1" x14ac:dyDescent="0.35">
      <c r="A394" s="97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</row>
    <row r="395" spans="1:25" ht="13.5" customHeight="1" x14ac:dyDescent="0.35">
      <c r="A395" s="97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</row>
    <row r="396" spans="1:25" ht="13.5" customHeight="1" x14ac:dyDescent="0.35">
      <c r="A396" s="97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</row>
    <row r="397" spans="1:25" ht="13.5" customHeight="1" x14ac:dyDescent="0.35">
      <c r="A397" s="97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</row>
    <row r="398" spans="1:25" ht="13.5" customHeight="1" x14ac:dyDescent="0.35">
      <c r="A398" s="97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</row>
    <row r="399" spans="1:25" ht="13.5" customHeight="1" x14ac:dyDescent="0.35">
      <c r="A399" s="97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</row>
    <row r="400" spans="1:25" ht="13.5" customHeight="1" x14ac:dyDescent="0.35">
      <c r="A400" s="97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</row>
    <row r="401" spans="1:25" ht="13.5" customHeight="1" x14ac:dyDescent="0.35">
      <c r="A401" s="97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</row>
    <row r="402" spans="1:25" ht="13.5" customHeight="1" x14ac:dyDescent="0.35">
      <c r="A402" s="97"/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</row>
    <row r="403" spans="1:25" ht="13.5" customHeight="1" x14ac:dyDescent="0.35">
      <c r="A403" s="97"/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</row>
    <row r="404" spans="1:25" ht="13.5" customHeight="1" x14ac:dyDescent="0.35">
      <c r="A404" s="97"/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</row>
    <row r="405" spans="1:25" ht="13.5" customHeight="1" x14ac:dyDescent="0.35">
      <c r="A405" s="97"/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</row>
    <row r="406" spans="1:25" ht="13.5" customHeight="1" x14ac:dyDescent="0.35">
      <c r="A406" s="97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</row>
    <row r="407" spans="1:25" ht="13.5" customHeight="1" x14ac:dyDescent="0.35">
      <c r="A407" s="97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</row>
    <row r="408" spans="1:25" ht="13.5" customHeight="1" x14ac:dyDescent="0.35">
      <c r="A408" s="97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</row>
    <row r="409" spans="1:25" ht="13.5" customHeight="1" x14ac:dyDescent="0.35">
      <c r="A409" s="97"/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</row>
    <row r="410" spans="1:25" ht="13.5" customHeight="1" x14ac:dyDescent="0.35">
      <c r="A410" s="97"/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</row>
    <row r="411" spans="1:25" ht="13.5" customHeight="1" x14ac:dyDescent="0.35">
      <c r="A411" s="97"/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</row>
    <row r="412" spans="1:25" ht="13.5" customHeight="1" x14ac:dyDescent="0.35">
      <c r="A412" s="97"/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</row>
    <row r="413" spans="1:25" ht="13.5" customHeight="1" x14ac:dyDescent="0.35">
      <c r="A413" s="97"/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</row>
    <row r="414" spans="1:25" ht="13.5" customHeight="1" x14ac:dyDescent="0.35">
      <c r="A414" s="97"/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</row>
    <row r="415" spans="1:25" ht="13.5" customHeight="1" x14ac:dyDescent="0.35">
      <c r="A415" s="97"/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</row>
    <row r="416" spans="1:25" ht="13.5" customHeight="1" x14ac:dyDescent="0.35">
      <c r="A416" s="97"/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</row>
    <row r="417" spans="1:25" ht="13.5" customHeight="1" x14ac:dyDescent="0.35">
      <c r="A417" s="97"/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</row>
    <row r="418" spans="1:25" ht="13.5" customHeight="1" x14ac:dyDescent="0.35">
      <c r="A418" s="97"/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</row>
    <row r="419" spans="1:25" ht="13.5" customHeight="1" x14ac:dyDescent="0.35">
      <c r="A419" s="97"/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</row>
    <row r="420" spans="1:25" ht="13.5" customHeight="1" x14ac:dyDescent="0.35">
      <c r="A420" s="97"/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</row>
    <row r="421" spans="1:25" ht="13.5" customHeight="1" x14ac:dyDescent="0.35">
      <c r="A421" s="97"/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</row>
    <row r="422" spans="1:25" ht="13.5" customHeight="1" x14ac:dyDescent="0.35">
      <c r="A422" s="97"/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</row>
    <row r="423" spans="1:25" ht="13.5" customHeight="1" x14ac:dyDescent="0.35">
      <c r="A423" s="97"/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</row>
    <row r="424" spans="1:25" ht="13.5" customHeight="1" x14ac:dyDescent="0.35">
      <c r="A424" s="97"/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</row>
    <row r="425" spans="1:25" ht="13.5" customHeight="1" x14ac:dyDescent="0.35">
      <c r="A425" s="97"/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</row>
    <row r="426" spans="1:25" ht="13.5" customHeight="1" x14ac:dyDescent="0.35">
      <c r="A426" s="97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</row>
    <row r="427" spans="1:25" ht="13.5" customHeight="1" x14ac:dyDescent="0.35">
      <c r="A427" s="97"/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</row>
    <row r="428" spans="1:25" ht="13.5" customHeight="1" x14ac:dyDescent="0.35">
      <c r="A428" s="97"/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</row>
    <row r="429" spans="1:25" ht="13.5" customHeight="1" x14ac:dyDescent="0.35">
      <c r="A429" s="97"/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</row>
    <row r="430" spans="1:25" ht="13.5" customHeight="1" x14ac:dyDescent="0.35">
      <c r="A430" s="97"/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</row>
    <row r="431" spans="1:25" ht="13.5" customHeight="1" x14ac:dyDescent="0.35">
      <c r="A431" s="97"/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</row>
    <row r="432" spans="1:25" ht="13.5" customHeight="1" x14ac:dyDescent="0.35">
      <c r="A432" s="97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</row>
    <row r="433" spans="1:25" ht="13.5" customHeight="1" x14ac:dyDescent="0.35">
      <c r="A433" s="97"/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</row>
    <row r="434" spans="1:25" ht="13.5" customHeight="1" x14ac:dyDescent="0.35">
      <c r="A434" s="97"/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3.5" customHeight="1" x14ac:dyDescent="0.35">
      <c r="A435" s="97"/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</row>
    <row r="436" spans="1:25" ht="13.5" customHeight="1" x14ac:dyDescent="0.35">
      <c r="A436" s="97"/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</row>
    <row r="437" spans="1:25" ht="13.5" customHeight="1" x14ac:dyDescent="0.35">
      <c r="A437" s="97"/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</row>
    <row r="438" spans="1:25" ht="13.5" customHeight="1" x14ac:dyDescent="0.35">
      <c r="A438" s="97"/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</row>
    <row r="439" spans="1:25" ht="13.5" customHeight="1" x14ac:dyDescent="0.35">
      <c r="A439" s="97"/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</row>
    <row r="440" spans="1:25" ht="13.5" customHeight="1" x14ac:dyDescent="0.35">
      <c r="A440" s="97"/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</row>
    <row r="441" spans="1:25" ht="13.5" customHeight="1" x14ac:dyDescent="0.35">
      <c r="A441" s="97"/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</row>
    <row r="442" spans="1:25" ht="13.5" customHeight="1" x14ac:dyDescent="0.35">
      <c r="A442" s="97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</row>
    <row r="443" spans="1:25" ht="13.5" customHeight="1" x14ac:dyDescent="0.35">
      <c r="A443" s="97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</row>
    <row r="444" spans="1:25" ht="13.5" customHeight="1" x14ac:dyDescent="0.35">
      <c r="A444" s="97"/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</row>
    <row r="445" spans="1:25" ht="13.5" customHeight="1" x14ac:dyDescent="0.35">
      <c r="A445" s="97"/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</row>
    <row r="446" spans="1:25" ht="13.5" customHeight="1" x14ac:dyDescent="0.35">
      <c r="A446" s="97"/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</row>
    <row r="447" spans="1:25" ht="13.5" customHeight="1" x14ac:dyDescent="0.35">
      <c r="A447" s="97"/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</row>
    <row r="448" spans="1:25" ht="13.5" customHeight="1" x14ac:dyDescent="0.35">
      <c r="A448" s="97"/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</row>
    <row r="449" spans="1:25" ht="13.5" customHeight="1" x14ac:dyDescent="0.35">
      <c r="A449" s="97"/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</row>
    <row r="450" spans="1:25" ht="13.5" customHeight="1" x14ac:dyDescent="0.35">
      <c r="A450" s="97"/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</row>
    <row r="451" spans="1:25" ht="13.5" customHeight="1" x14ac:dyDescent="0.35">
      <c r="A451" s="97"/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</row>
    <row r="452" spans="1:25" ht="13.5" customHeight="1" x14ac:dyDescent="0.35">
      <c r="A452" s="97"/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</row>
    <row r="453" spans="1:25" ht="13.5" customHeight="1" x14ac:dyDescent="0.35">
      <c r="A453" s="97"/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</row>
    <row r="454" spans="1:25" ht="13.5" customHeight="1" x14ac:dyDescent="0.35">
      <c r="A454" s="97"/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</row>
    <row r="455" spans="1:25" ht="13.5" customHeight="1" x14ac:dyDescent="0.35">
      <c r="A455" s="97"/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</row>
    <row r="456" spans="1:25" ht="13.5" customHeight="1" x14ac:dyDescent="0.35">
      <c r="A456" s="97"/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</row>
    <row r="457" spans="1:25" ht="13.5" customHeight="1" x14ac:dyDescent="0.35">
      <c r="A457" s="97"/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</row>
    <row r="458" spans="1:25" ht="13.5" customHeight="1" x14ac:dyDescent="0.35">
      <c r="A458" s="97"/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</row>
    <row r="459" spans="1:25" ht="13.5" customHeight="1" x14ac:dyDescent="0.35">
      <c r="A459" s="97"/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</row>
    <row r="460" spans="1:25" ht="13.5" customHeight="1" x14ac:dyDescent="0.35">
      <c r="A460" s="97"/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</row>
    <row r="461" spans="1:25" ht="13.5" customHeight="1" x14ac:dyDescent="0.35">
      <c r="A461" s="97"/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</row>
    <row r="462" spans="1:25" ht="13.5" customHeight="1" x14ac:dyDescent="0.35">
      <c r="A462" s="97"/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</row>
    <row r="463" spans="1:25" ht="13.5" customHeight="1" x14ac:dyDescent="0.35">
      <c r="A463" s="97"/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</row>
    <row r="464" spans="1:25" ht="13.5" customHeight="1" x14ac:dyDescent="0.35">
      <c r="A464" s="97"/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</row>
    <row r="465" spans="1:25" ht="13.5" customHeight="1" x14ac:dyDescent="0.35">
      <c r="A465" s="97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</row>
    <row r="466" spans="1:25" ht="13.5" customHeight="1" x14ac:dyDescent="0.35">
      <c r="A466" s="97"/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</row>
    <row r="467" spans="1:25" ht="13.5" customHeight="1" x14ac:dyDescent="0.35">
      <c r="A467" s="97"/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</row>
    <row r="468" spans="1:25" ht="13.5" customHeight="1" x14ac:dyDescent="0.35">
      <c r="A468" s="97"/>
      <c r="B468" s="158"/>
      <c r="C468" s="158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</row>
    <row r="469" spans="1:25" ht="13.5" customHeight="1" x14ac:dyDescent="0.35">
      <c r="A469" s="97"/>
      <c r="B469" s="158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</row>
    <row r="470" spans="1:25" ht="13.5" customHeight="1" x14ac:dyDescent="0.35">
      <c r="A470" s="97"/>
      <c r="B470" s="158"/>
      <c r="C470" s="158"/>
      <c r="D470" s="158"/>
      <c r="E470" s="158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</row>
    <row r="471" spans="1:25" ht="13.5" customHeight="1" x14ac:dyDescent="0.35">
      <c r="A471" s="97"/>
      <c r="B471" s="158"/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</row>
    <row r="472" spans="1:25" ht="13.5" customHeight="1" x14ac:dyDescent="0.35">
      <c r="A472" s="97"/>
      <c r="B472" s="158"/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</row>
    <row r="473" spans="1:25" ht="13.5" customHeight="1" x14ac:dyDescent="0.35">
      <c r="A473" s="97"/>
      <c r="B473" s="158"/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</row>
    <row r="474" spans="1:25" ht="13.5" customHeight="1" x14ac:dyDescent="0.35">
      <c r="A474" s="97"/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</row>
    <row r="475" spans="1:25" ht="13.5" customHeight="1" x14ac:dyDescent="0.35">
      <c r="A475" s="97"/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</row>
    <row r="476" spans="1:25" ht="13.5" customHeight="1" x14ac:dyDescent="0.35">
      <c r="A476" s="97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</row>
    <row r="477" spans="1:25" ht="13.5" customHeight="1" x14ac:dyDescent="0.35">
      <c r="A477" s="97"/>
      <c r="B477" s="158"/>
      <c r="C477" s="158"/>
      <c r="D477" s="158"/>
      <c r="E477" s="158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</row>
    <row r="478" spans="1:25" ht="13.5" customHeight="1" x14ac:dyDescent="0.35">
      <c r="A478" s="97"/>
      <c r="B478" s="158"/>
      <c r="C478" s="158"/>
      <c r="D478" s="158"/>
      <c r="E478" s="158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</row>
    <row r="479" spans="1:25" ht="13.5" customHeight="1" x14ac:dyDescent="0.35">
      <c r="A479" s="97"/>
      <c r="B479" s="158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</row>
    <row r="480" spans="1:25" ht="13.5" customHeight="1" x14ac:dyDescent="0.35">
      <c r="A480" s="97"/>
      <c r="B480" s="158"/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</row>
    <row r="481" spans="1:25" ht="13.5" customHeight="1" x14ac:dyDescent="0.35">
      <c r="A481" s="97"/>
      <c r="B481" s="158"/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</row>
    <row r="482" spans="1:25" ht="13.5" customHeight="1" x14ac:dyDescent="0.35">
      <c r="A482" s="97"/>
      <c r="B482" s="158"/>
      <c r="C482" s="158"/>
      <c r="D482" s="158"/>
      <c r="E482" s="158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</row>
    <row r="483" spans="1:25" ht="13.5" customHeight="1" x14ac:dyDescent="0.35">
      <c r="A483" s="97"/>
      <c r="B483" s="158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</row>
    <row r="484" spans="1:25" ht="13.5" customHeight="1" x14ac:dyDescent="0.35">
      <c r="A484" s="97"/>
      <c r="B484" s="158"/>
      <c r="C484" s="158"/>
      <c r="D484" s="158"/>
      <c r="E484" s="158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</row>
    <row r="485" spans="1:25" ht="13.5" customHeight="1" x14ac:dyDescent="0.35">
      <c r="A485" s="97"/>
      <c r="B485" s="158"/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3.5" customHeight="1" x14ac:dyDescent="0.35">
      <c r="A486" s="97"/>
      <c r="B486" s="158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</row>
    <row r="487" spans="1:25" ht="13.5" customHeight="1" x14ac:dyDescent="0.35">
      <c r="A487" s="97"/>
      <c r="B487" s="158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</row>
    <row r="488" spans="1:25" ht="13.5" customHeight="1" x14ac:dyDescent="0.35">
      <c r="A488" s="97"/>
      <c r="B488" s="158"/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</row>
    <row r="489" spans="1:25" ht="13.5" customHeight="1" x14ac:dyDescent="0.35">
      <c r="A489" s="97"/>
      <c r="B489" s="158"/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</row>
    <row r="490" spans="1:25" ht="13.5" customHeight="1" x14ac:dyDescent="0.35">
      <c r="A490" s="97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</row>
    <row r="491" spans="1:25" ht="13.5" customHeight="1" x14ac:dyDescent="0.35">
      <c r="A491" s="97"/>
      <c r="B491" s="158"/>
      <c r="C491" s="158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</row>
    <row r="492" spans="1:25" ht="13.5" customHeight="1" x14ac:dyDescent="0.35">
      <c r="A492" s="97"/>
      <c r="B492" s="158"/>
      <c r="C492" s="158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</row>
    <row r="493" spans="1:25" ht="13.5" customHeight="1" x14ac:dyDescent="0.35">
      <c r="A493" s="97"/>
      <c r="B493" s="158"/>
      <c r="C493" s="158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</row>
    <row r="494" spans="1:25" ht="13.5" customHeight="1" x14ac:dyDescent="0.35">
      <c r="A494" s="97"/>
      <c r="B494" s="158"/>
      <c r="C494" s="158"/>
      <c r="D494" s="158"/>
      <c r="E494" s="158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</row>
    <row r="495" spans="1:25" ht="13.5" customHeight="1" x14ac:dyDescent="0.35">
      <c r="A495" s="97"/>
      <c r="B495" s="158"/>
      <c r="C495" s="158"/>
      <c r="D495" s="158"/>
      <c r="E495" s="158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</row>
    <row r="496" spans="1:25" ht="13.5" customHeight="1" x14ac:dyDescent="0.35">
      <c r="A496" s="97"/>
      <c r="B496" s="158"/>
      <c r="C496" s="158"/>
      <c r="D496" s="158"/>
      <c r="E496" s="158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</row>
    <row r="497" spans="1:25" ht="13.5" customHeight="1" x14ac:dyDescent="0.35">
      <c r="A497" s="97"/>
      <c r="B497" s="158"/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</row>
    <row r="498" spans="1:25" ht="13.5" customHeight="1" x14ac:dyDescent="0.35">
      <c r="A498" s="97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</row>
    <row r="499" spans="1:25" ht="13.5" customHeight="1" x14ac:dyDescent="0.35">
      <c r="A499" s="97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</row>
    <row r="500" spans="1:25" ht="13.5" customHeight="1" x14ac:dyDescent="0.35">
      <c r="A500" s="97"/>
      <c r="B500" s="158"/>
      <c r="C500" s="158"/>
      <c r="D500" s="158"/>
      <c r="E500" s="158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</row>
    <row r="501" spans="1:25" ht="13.5" customHeight="1" x14ac:dyDescent="0.35">
      <c r="A501" s="97"/>
      <c r="B501" s="158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</row>
    <row r="502" spans="1:25" ht="13.5" customHeight="1" x14ac:dyDescent="0.35">
      <c r="A502" s="97"/>
      <c r="B502" s="158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</row>
    <row r="503" spans="1:25" ht="13.5" customHeight="1" x14ac:dyDescent="0.35">
      <c r="A503" s="97"/>
      <c r="B503" s="158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</row>
    <row r="504" spans="1:25" ht="13.5" customHeight="1" x14ac:dyDescent="0.35">
      <c r="A504" s="97"/>
      <c r="B504" s="158"/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</row>
    <row r="505" spans="1:25" ht="13.5" customHeight="1" x14ac:dyDescent="0.35">
      <c r="A505" s="97"/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</row>
    <row r="506" spans="1:25" ht="13.5" customHeight="1" x14ac:dyDescent="0.35">
      <c r="A506" s="97"/>
      <c r="B506" s="158"/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</row>
    <row r="507" spans="1:25" ht="13.5" customHeight="1" x14ac:dyDescent="0.35">
      <c r="A507" s="97"/>
      <c r="B507" s="158"/>
      <c r="C507" s="158"/>
      <c r="D507" s="158"/>
      <c r="E507" s="158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</row>
    <row r="508" spans="1:25" ht="13.5" customHeight="1" x14ac:dyDescent="0.35">
      <c r="A508" s="97"/>
      <c r="B508" s="158"/>
      <c r="C508" s="158"/>
      <c r="D508" s="158"/>
      <c r="E508" s="158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</row>
    <row r="509" spans="1:25" ht="13.5" customHeight="1" x14ac:dyDescent="0.35">
      <c r="A509" s="97"/>
      <c r="B509" s="158"/>
      <c r="C509" s="158"/>
      <c r="D509" s="158"/>
      <c r="E509" s="158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</row>
    <row r="510" spans="1:25" ht="13.5" customHeight="1" x14ac:dyDescent="0.35">
      <c r="A510" s="97"/>
      <c r="B510" s="158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</row>
    <row r="511" spans="1:25" ht="13.5" customHeight="1" x14ac:dyDescent="0.35">
      <c r="A511" s="97"/>
      <c r="B511" s="158"/>
      <c r="C511" s="158"/>
      <c r="D511" s="158"/>
      <c r="E511" s="158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</row>
    <row r="512" spans="1:25" ht="13.5" customHeight="1" x14ac:dyDescent="0.35">
      <c r="A512" s="97"/>
      <c r="B512" s="158"/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</row>
    <row r="513" spans="1:25" ht="13.5" customHeight="1" x14ac:dyDescent="0.35">
      <c r="A513" s="97"/>
      <c r="B513" s="158"/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</row>
    <row r="514" spans="1:25" ht="13.5" customHeight="1" x14ac:dyDescent="0.35">
      <c r="A514" s="97"/>
      <c r="B514" s="158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</row>
    <row r="515" spans="1:25" ht="13.5" customHeight="1" x14ac:dyDescent="0.35">
      <c r="A515" s="97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</row>
    <row r="516" spans="1:25" ht="13.5" customHeight="1" x14ac:dyDescent="0.35">
      <c r="A516" s="97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</row>
    <row r="517" spans="1:25" ht="13.5" customHeight="1" x14ac:dyDescent="0.35">
      <c r="A517" s="97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</row>
    <row r="518" spans="1:25" ht="13.5" customHeight="1" x14ac:dyDescent="0.35">
      <c r="A518" s="97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</row>
    <row r="519" spans="1:25" ht="13.5" customHeight="1" x14ac:dyDescent="0.35">
      <c r="A519" s="97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</row>
    <row r="520" spans="1:25" ht="13.5" customHeight="1" x14ac:dyDescent="0.35">
      <c r="A520" s="97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</row>
    <row r="521" spans="1:25" ht="13.5" customHeight="1" x14ac:dyDescent="0.35">
      <c r="A521" s="97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</row>
    <row r="522" spans="1:25" ht="13.5" customHeight="1" x14ac:dyDescent="0.35">
      <c r="A522" s="97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</row>
    <row r="523" spans="1:25" ht="13.5" customHeight="1" x14ac:dyDescent="0.35">
      <c r="A523" s="97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</row>
    <row r="524" spans="1:25" ht="13.5" customHeight="1" x14ac:dyDescent="0.35">
      <c r="A524" s="97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</row>
    <row r="525" spans="1:25" ht="13.5" customHeight="1" x14ac:dyDescent="0.35">
      <c r="A525" s="97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</row>
    <row r="526" spans="1:25" ht="13.5" customHeight="1" x14ac:dyDescent="0.35">
      <c r="A526" s="97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</row>
    <row r="527" spans="1:25" ht="13.5" customHeight="1" x14ac:dyDescent="0.35">
      <c r="A527" s="97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</row>
    <row r="528" spans="1:25" ht="13.5" customHeight="1" x14ac:dyDescent="0.35">
      <c r="A528" s="97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</row>
    <row r="529" spans="1:25" ht="13.5" customHeight="1" x14ac:dyDescent="0.35">
      <c r="A529" s="97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</row>
    <row r="530" spans="1:25" ht="13.5" customHeight="1" x14ac:dyDescent="0.35">
      <c r="A530" s="97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</row>
    <row r="531" spans="1:25" ht="13.5" customHeight="1" x14ac:dyDescent="0.35">
      <c r="A531" s="97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</row>
    <row r="532" spans="1:25" ht="13.5" customHeight="1" x14ac:dyDescent="0.35">
      <c r="A532" s="97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</row>
    <row r="533" spans="1:25" ht="13.5" customHeight="1" x14ac:dyDescent="0.35">
      <c r="A533" s="97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</row>
    <row r="534" spans="1:25" ht="13.5" customHeight="1" x14ac:dyDescent="0.35">
      <c r="A534" s="97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</row>
    <row r="535" spans="1:25" ht="13.5" customHeight="1" x14ac:dyDescent="0.35">
      <c r="A535" s="97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</row>
    <row r="536" spans="1:25" ht="13.5" customHeight="1" x14ac:dyDescent="0.35">
      <c r="A536" s="97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</row>
    <row r="537" spans="1:25" ht="13.5" customHeight="1" x14ac:dyDescent="0.35">
      <c r="A537" s="97"/>
      <c r="B537" s="158"/>
      <c r="C537" s="158"/>
      <c r="D537" s="158"/>
      <c r="E537" s="158"/>
      <c r="F537" s="158"/>
      <c r="G537" s="158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</row>
    <row r="538" spans="1:25" ht="13.5" customHeight="1" x14ac:dyDescent="0.35">
      <c r="A538" s="97"/>
      <c r="B538" s="158"/>
      <c r="C538" s="158"/>
      <c r="D538" s="158"/>
      <c r="E538" s="158"/>
      <c r="F538" s="158"/>
      <c r="G538" s="158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</row>
    <row r="539" spans="1:25" ht="13.5" customHeight="1" x14ac:dyDescent="0.35">
      <c r="A539" s="97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</row>
    <row r="540" spans="1:25" ht="13.5" customHeight="1" x14ac:dyDescent="0.35">
      <c r="A540" s="97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</row>
    <row r="541" spans="1:25" ht="13.5" customHeight="1" x14ac:dyDescent="0.35">
      <c r="A541" s="97"/>
      <c r="B541" s="158"/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</row>
    <row r="542" spans="1:25" ht="13.5" customHeight="1" x14ac:dyDescent="0.35">
      <c r="A542" s="97"/>
      <c r="B542" s="158"/>
      <c r="C542" s="158"/>
      <c r="D542" s="158"/>
      <c r="E542" s="158"/>
      <c r="F542" s="158"/>
      <c r="G542" s="158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</row>
    <row r="543" spans="1:25" ht="13.5" customHeight="1" x14ac:dyDescent="0.35">
      <c r="A543" s="97"/>
      <c r="B543" s="158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</row>
    <row r="544" spans="1:25" ht="13.5" customHeight="1" x14ac:dyDescent="0.35">
      <c r="A544" s="97"/>
      <c r="B544" s="158"/>
      <c r="C544" s="158"/>
      <c r="D544" s="158"/>
      <c r="E544" s="158"/>
      <c r="F544" s="158"/>
      <c r="G544" s="158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</row>
    <row r="545" spans="1:25" ht="13.5" customHeight="1" x14ac:dyDescent="0.35">
      <c r="A545" s="97"/>
      <c r="B545" s="158"/>
      <c r="C545" s="158"/>
      <c r="D545" s="158"/>
      <c r="E545" s="158"/>
      <c r="F545" s="158"/>
      <c r="G545" s="158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</row>
    <row r="546" spans="1:25" ht="13.5" customHeight="1" x14ac:dyDescent="0.35">
      <c r="A546" s="97"/>
      <c r="B546" s="158"/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</row>
    <row r="547" spans="1:25" ht="13.5" customHeight="1" x14ac:dyDescent="0.35">
      <c r="A547" s="97"/>
      <c r="B547" s="158"/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</row>
    <row r="548" spans="1:25" ht="13.5" customHeight="1" x14ac:dyDescent="0.35">
      <c r="A548" s="97"/>
      <c r="B548" s="158"/>
      <c r="C548" s="158"/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</row>
    <row r="549" spans="1:25" ht="13.5" customHeight="1" x14ac:dyDescent="0.35">
      <c r="A549" s="97"/>
      <c r="B549" s="158"/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</row>
    <row r="550" spans="1:25" ht="13.5" customHeight="1" x14ac:dyDescent="0.35">
      <c r="A550" s="97"/>
      <c r="B550" s="158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</row>
    <row r="551" spans="1:25" ht="13.5" customHeight="1" x14ac:dyDescent="0.35">
      <c r="A551" s="97"/>
      <c r="B551" s="158"/>
      <c r="C551" s="158"/>
      <c r="D551" s="158"/>
      <c r="E551" s="158"/>
      <c r="F551" s="158"/>
      <c r="G551" s="158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</row>
    <row r="552" spans="1:25" ht="13.5" customHeight="1" x14ac:dyDescent="0.35">
      <c r="A552" s="97"/>
      <c r="B552" s="158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</row>
    <row r="553" spans="1:25" ht="13.5" customHeight="1" x14ac:dyDescent="0.35">
      <c r="A553" s="97"/>
      <c r="B553" s="158"/>
      <c r="C553" s="158"/>
      <c r="D553" s="158"/>
      <c r="E553" s="158"/>
      <c r="F553" s="158"/>
      <c r="G553" s="158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</row>
    <row r="554" spans="1:25" ht="13.5" customHeight="1" x14ac:dyDescent="0.35">
      <c r="A554" s="97"/>
      <c r="B554" s="158"/>
      <c r="C554" s="158"/>
      <c r="D554" s="158"/>
      <c r="E554" s="158"/>
      <c r="F554" s="158"/>
      <c r="G554" s="158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</row>
    <row r="555" spans="1:25" ht="13.5" customHeight="1" x14ac:dyDescent="0.35">
      <c r="A555" s="97"/>
      <c r="B555" s="158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</row>
    <row r="556" spans="1:25" ht="13.5" customHeight="1" x14ac:dyDescent="0.35">
      <c r="A556" s="97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</row>
    <row r="557" spans="1:25" ht="13.5" customHeight="1" x14ac:dyDescent="0.35">
      <c r="A557" s="97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</row>
    <row r="558" spans="1:25" ht="13.5" customHeight="1" x14ac:dyDescent="0.35">
      <c r="A558" s="97"/>
      <c r="B558" s="158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</row>
    <row r="559" spans="1:25" ht="13.5" customHeight="1" x14ac:dyDescent="0.35">
      <c r="A559" s="97"/>
      <c r="B559" s="158"/>
      <c r="C559" s="158"/>
      <c r="D559" s="158"/>
      <c r="E559" s="158"/>
      <c r="F559" s="158"/>
      <c r="G559" s="158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</row>
    <row r="560" spans="1:25" ht="13.5" customHeight="1" x14ac:dyDescent="0.35">
      <c r="A560" s="97"/>
      <c r="B560" s="158"/>
      <c r="C560" s="158"/>
      <c r="D560" s="158"/>
      <c r="E560" s="158"/>
      <c r="F560" s="158"/>
      <c r="G560" s="158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</row>
    <row r="561" spans="1:25" ht="13.5" customHeight="1" x14ac:dyDescent="0.35">
      <c r="A561" s="97"/>
      <c r="B561" s="158"/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</row>
    <row r="562" spans="1:25" ht="13.5" customHeight="1" x14ac:dyDescent="0.35">
      <c r="A562" s="97"/>
      <c r="B562" s="158"/>
      <c r="C562" s="158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</row>
    <row r="563" spans="1:25" ht="13.5" customHeight="1" x14ac:dyDescent="0.35">
      <c r="A563" s="97"/>
      <c r="B563" s="158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</row>
    <row r="564" spans="1:25" ht="13.5" customHeight="1" x14ac:dyDescent="0.35">
      <c r="A564" s="97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</row>
    <row r="565" spans="1:25" ht="13.5" customHeight="1" x14ac:dyDescent="0.35">
      <c r="A565" s="97"/>
      <c r="B565" s="158"/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</row>
    <row r="566" spans="1:25" ht="13.5" customHeight="1" x14ac:dyDescent="0.35">
      <c r="A566" s="97"/>
      <c r="B566" s="158"/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</row>
    <row r="567" spans="1:25" ht="13.5" customHeight="1" x14ac:dyDescent="0.35">
      <c r="A567" s="97"/>
      <c r="B567" s="158"/>
      <c r="C567" s="158"/>
      <c r="D567" s="158"/>
      <c r="E567" s="158"/>
      <c r="F567" s="158"/>
      <c r="G567" s="158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</row>
    <row r="568" spans="1:25" ht="13.5" customHeight="1" x14ac:dyDescent="0.35">
      <c r="A568" s="97"/>
      <c r="B568" s="158"/>
      <c r="C568" s="158"/>
      <c r="D568" s="158"/>
      <c r="E568" s="158"/>
      <c r="F568" s="158"/>
      <c r="G568" s="158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</row>
    <row r="569" spans="1:25" ht="13.5" customHeight="1" x14ac:dyDescent="0.35">
      <c r="A569" s="97"/>
      <c r="B569" s="158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</row>
    <row r="570" spans="1:25" ht="13.5" customHeight="1" x14ac:dyDescent="0.35">
      <c r="A570" s="97"/>
      <c r="B570" s="158"/>
      <c r="C570" s="158"/>
      <c r="D570" s="158"/>
      <c r="E570" s="158"/>
      <c r="F570" s="158"/>
      <c r="G570" s="158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</row>
    <row r="571" spans="1:25" ht="13.5" customHeight="1" x14ac:dyDescent="0.35">
      <c r="A571" s="97"/>
      <c r="B571" s="158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</row>
    <row r="572" spans="1:25" ht="13.5" customHeight="1" x14ac:dyDescent="0.35">
      <c r="A572" s="97"/>
      <c r="B572" s="158"/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</row>
    <row r="573" spans="1:25" ht="13.5" customHeight="1" x14ac:dyDescent="0.35">
      <c r="A573" s="97"/>
      <c r="B573" s="158"/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</row>
    <row r="574" spans="1:25" ht="13.5" customHeight="1" x14ac:dyDescent="0.35">
      <c r="A574" s="97"/>
      <c r="B574" s="158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</row>
    <row r="575" spans="1:25" ht="13.5" customHeight="1" x14ac:dyDescent="0.35">
      <c r="A575" s="97"/>
      <c r="B575" s="158"/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</row>
    <row r="576" spans="1:25" ht="13.5" customHeight="1" x14ac:dyDescent="0.35">
      <c r="A576" s="97"/>
      <c r="B576" s="158"/>
      <c r="C576" s="158"/>
      <c r="D576" s="158"/>
      <c r="E576" s="158"/>
      <c r="F576" s="158"/>
      <c r="G576" s="158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</row>
    <row r="577" spans="1:25" ht="13.5" customHeight="1" x14ac:dyDescent="0.35">
      <c r="A577" s="97"/>
      <c r="B577" s="158"/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</row>
    <row r="578" spans="1:25" ht="13.5" customHeight="1" x14ac:dyDescent="0.35">
      <c r="A578" s="97"/>
      <c r="B578" s="158"/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</row>
    <row r="579" spans="1:25" ht="13.5" customHeight="1" x14ac:dyDescent="0.35">
      <c r="A579" s="97"/>
      <c r="B579" s="158"/>
      <c r="C579" s="158"/>
      <c r="D579" s="158"/>
      <c r="E579" s="158"/>
      <c r="F579" s="158"/>
      <c r="G579" s="158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</row>
    <row r="580" spans="1:25" ht="13.5" customHeight="1" x14ac:dyDescent="0.35">
      <c r="A580" s="97"/>
      <c r="B580" s="158"/>
      <c r="C580" s="158"/>
      <c r="D580" s="158"/>
      <c r="E580" s="158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</row>
    <row r="581" spans="1:25" ht="13.5" customHeight="1" x14ac:dyDescent="0.35">
      <c r="A581" s="97"/>
      <c r="B581" s="158"/>
      <c r="C581" s="158"/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</row>
    <row r="582" spans="1:25" ht="13.5" customHeight="1" x14ac:dyDescent="0.35">
      <c r="A582" s="97"/>
      <c r="B582" s="158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</row>
    <row r="583" spans="1:25" ht="13.5" customHeight="1" x14ac:dyDescent="0.35">
      <c r="A583" s="97"/>
      <c r="B583" s="158"/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</row>
    <row r="584" spans="1:25" ht="13.5" customHeight="1" x14ac:dyDescent="0.35">
      <c r="A584" s="97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</row>
    <row r="585" spans="1:25" ht="13.5" customHeight="1" x14ac:dyDescent="0.35">
      <c r="A585" s="97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</row>
    <row r="586" spans="1:25" ht="13.5" customHeight="1" x14ac:dyDescent="0.35">
      <c r="A586" s="97"/>
      <c r="B586" s="158"/>
      <c r="C586" s="158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</row>
    <row r="587" spans="1:25" ht="13.5" customHeight="1" x14ac:dyDescent="0.35">
      <c r="A587" s="97"/>
      <c r="B587" s="158"/>
      <c r="C587" s="158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</row>
    <row r="588" spans="1:25" ht="13.5" customHeight="1" x14ac:dyDescent="0.35">
      <c r="A588" s="97"/>
      <c r="B588" s="158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</row>
    <row r="589" spans="1:25" ht="13.5" customHeight="1" x14ac:dyDescent="0.35">
      <c r="A589" s="97"/>
      <c r="B589" s="158"/>
      <c r="C589" s="158"/>
      <c r="D589" s="158"/>
      <c r="E589" s="158"/>
      <c r="F589" s="158"/>
      <c r="G589" s="158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</row>
    <row r="590" spans="1:25" ht="13.5" customHeight="1" x14ac:dyDescent="0.35">
      <c r="A590" s="97"/>
      <c r="B590" s="158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</row>
    <row r="591" spans="1:25" ht="13.5" customHeight="1" x14ac:dyDescent="0.35">
      <c r="A591" s="97"/>
      <c r="B591" s="158"/>
      <c r="C591" s="158"/>
      <c r="D591" s="158"/>
      <c r="E591" s="158"/>
      <c r="F591" s="158"/>
      <c r="G591" s="158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</row>
    <row r="592" spans="1:25" ht="13.5" customHeight="1" x14ac:dyDescent="0.35">
      <c r="A592" s="97"/>
      <c r="B592" s="158"/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</row>
    <row r="593" spans="1:25" ht="13.5" customHeight="1" x14ac:dyDescent="0.35">
      <c r="A593" s="97"/>
      <c r="B593" s="158"/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</row>
    <row r="594" spans="1:25" ht="13.5" customHeight="1" x14ac:dyDescent="0.35">
      <c r="A594" s="97"/>
      <c r="B594" s="158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</row>
    <row r="595" spans="1:25" ht="13.5" customHeight="1" x14ac:dyDescent="0.35">
      <c r="A595" s="97"/>
      <c r="B595" s="158"/>
      <c r="C595" s="158"/>
      <c r="D595" s="158"/>
      <c r="E595" s="158"/>
      <c r="F595" s="158"/>
      <c r="G595" s="158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</row>
    <row r="596" spans="1:25" ht="13.5" customHeight="1" x14ac:dyDescent="0.35">
      <c r="A596" s="97"/>
      <c r="B596" s="158"/>
      <c r="C596" s="158"/>
      <c r="D596" s="158"/>
      <c r="E596" s="158"/>
      <c r="F596" s="158"/>
      <c r="G596" s="158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</row>
    <row r="597" spans="1:25" ht="13.5" customHeight="1" x14ac:dyDescent="0.35">
      <c r="A597" s="97"/>
      <c r="B597" s="158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</row>
    <row r="598" spans="1:25" ht="13.5" customHeight="1" x14ac:dyDescent="0.35">
      <c r="A598" s="97"/>
      <c r="B598" s="158"/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</row>
    <row r="599" spans="1:25" ht="13.5" customHeight="1" x14ac:dyDescent="0.35">
      <c r="A599" s="97"/>
      <c r="B599" s="158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</row>
    <row r="600" spans="1:25" ht="13.5" customHeight="1" x14ac:dyDescent="0.35">
      <c r="A600" s="97"/>
      <c r="B600" s="158"/>
      <c r="C600" s="158"/>
      <c r="D600" s="158"/>
      <c r="E600" s="158"/>
      <c r="F600" s="158"/>
      <c r="G600" s="158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</row>
    <row r="601" spans="1:25" ht="13.5" customHeight="1" x14ac:dyDescent="0.35">
      <c r="A601" s="97"/>
      <c r="B601" s="158"/>
      <c r="C601" s="158"/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</row>
    <row r="602" spans="1:25" ht="13.5" customHeight="1" x14ac:dyDescent="0.35">
      <c r="A602" s="97"/>
      <c r="B602" s="158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</row>
    <row r="603" spans="1:25" ht="13.5" customHeight="1" x14ac:dyDescent="0.35">
      <c r="A603" s="97"/>
      <c r="B603" s="158"/>
      <c r="C603" s="158"/>
      <c r="D603" s="158"/>
      <c r="E603" s="158"/>
      <c r="F603" s="158"/>
      <c r="G603" s="158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</row>
    <row r="604" spans="1:25" ht="13.5" customHeight="1" x14ac:dyDescent="0.35">
      <c r="A604" s="97"/>
      <c r="B604" s="158"/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</row>
    <row r="605" spans="1:25" ht="13.5" customHeight="1" x14ac:dyDescent="0.35">
      <c r="A605" s="97"/>
      <c r="B605" s="158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</row>
    <row r="606" spans="1:25" ht="13.5" customHeight="1" x14ac:dyDescent="0.35">
      <c r="A606" s="97"/>
      <c r="B606" s="158"/>
      <c r="C606" s="158"/>
      <c r="D606" s="158"/>
      <c r="E606" s="158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</row>
    <row r="607" spans="1:25" ht="13.5" customHeight="1" x14ac:dyDescent="0.35">
      <c r="A607" s="97"/>
      <c r="B607" s="158"/>
      <c r="C607" s="158"/>
      <c r="D607" s="158"/>
      <c r="E607" s="158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</row>
    <row r="608" spans="1:25" ht="13.5" customHeight="1" x14ac:dyDescent="0.35">
      <c r="A608" s="97"/>
      <c r="B608" s="158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</row>
    <row r="609" spans="1:25" ht="13.5" customHeight="1" x14ac:dyDescent="0.35">
      <c r="A609" s="97"/>
      <c r="B609" s="158"/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</row>
    <row r="610" spans="1:25" ht="13.5" customHeight="1" x14ac:dyDescent="0.35">
      <c r="A610" s="97"/>
      <c r="B610" s="158"/>
      <c r="C610" s="158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</row>
    <row r="611" spans="1:25" ht="13.5" customHeight="1" x14ac:dyDescent="0.35">
      <c r="A611" s="97"/>
      <c r="B611" s="158"/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</row>
    <row r="612" spans="1:25" ht="13.5" customHeight="1" x14ac:dyDescent="0.35">
      <c r="A612" s="97"/>
      <c r="B612" s="158"/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</row>
    <row r="613" spans="1:25" ht="13.5" customHeight="1" x14ac:dyDescent="0.35">
      <c r="A613" s="97"/>
      <c r="B613" s="158"/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</row>
    <row r="614" spans="1:25" ht="13.5" customHeight="1" x14ac:dyDescent="0.35">
      <c r="A614" s="97"/>
      <c r="B614" s="158"/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</row>
    <row r="615" spans="1:25" ht="13.5" customHeight="1" x14ac:dyDescent="0.35">
      <c r="A615" s="97"/>
      <c r="B615" s="158"/>
      <c r="C615" s="158"/>
      <c r="D615" s="158"/>
      <c r="E615" s="158"/>
      <c r="F615" s="158"/>
      <c r="G615" s="158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</row>
    <row r="616" spans="1:25" ht="13.5" customHeight="1" x14ac:dyDescent="0.35">
      <c r="A616" s="97"/>
      <c r="B616" s="158"/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</row>
    <row r="617" spans="1:25" ht="13.5" customHeight="1" x14ac:dyDescent="0.35">
      <c r="A617" s="97"/>
      <c r="B617" s="158"/>
      <c r="C617" s="158"/>
      <c r="D617" s="158"/>
      <c r="E617" s="158"/>
      <c r="F617" s="158"/>
      <c r="G617" s="158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</row>
    <row r="618" spans="1:25" ht="13.5" customHeight="1" x14ac:dyDescent="0.35">
      <c r="A618" s="97"/>
      <c r="B618" s="158"/>
      <c r="C618" s="158"/>
      <c r="D618" s="158"/>
      <c r="E618" s="158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</row>
    <row r="619" spans="1:25" ht="13.5" customHeight="1" x14ac:dyDescent="0.35">
      <c r="A619" s="97"/>
      <c r="B619" s="158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</row>
    <row r="620" spans="1:25" ht="13.5" customHeight="1" x14ac:dyDescent="0.35">
      <c r="A620" s="97"/>
      <c r="B620" s="158"/>
      <c r="C620" s="158"/>
      <c r="D620" s="158"/>
      <c r="E620" s="158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</row>
    <row r="621" spans="1:25" ht="13.5" customHeight="1" x14ac:dyDescent="0.35">
      <c r="A621" s="97"/>
      <c r="B621" s="158"/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</row>
    <row r="622" spans="1:25" ht="13.5" customHeight="1" x14ac:dyDescent="0.35">
      <c r="A622" s="97"/>
      <c r="B622" s="158"/>
      <c r="C622" s="158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</row>
    <row r="623" spans="1:25" ht="13.5" customHeight="1" x14ac:dyDescent="0.35">
      <c r="A623" s="97"/>
      <c r="B623" s="158"/>
      <c r="C623" s="158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</row>
    <row r="624" spans="1:25" ht="13.5" customHeight="1" x14ac:dyDescent="0.35">
      <c r="A624" s="97"/>
      <c r="B624" s="158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</row>
    <row r="625" spans="1:25" ht="13.5" customHeight="1" x14ac:dyDescent="0.35">
      <c r="A625" s="97"/>
      <c r="B625" s="158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</row>
    <row r="626" spans="1:25" ht="13.5" customHeight="1" x14ac:dyDescent="0.35">
      <c r="A626" s="97"/>
      <c r="B626" s="158"/>
      <c r="C626" s="158"/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</row>
    <row r="627" spans="1:25" ht="13.5" customHeight="1" x14ac:dyDescent="0.35">
      <c r="A627" s="97"/>
      <c r="B627" s="158"/>
      <c r="C627" s="158"/>
      <c r="D627" s="158"/>
      <c r="E627" s="158"/>
      <c r="F627" s="158"/>
      <c r="G627" s="158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</row>
    <row r="628" spans="1:25" ht="13.5" customHeight="1" x14ac:dyDescent="0.35">
      <c r="A628" s="97"/>
      <c r="B628" s="158"/>
      <c r="C628" s="158"/>
      <c r="D628" s="158"/>
      <c r="E628" s="158"/>
      <c r="F628" s="158"/>
      <c r="G628" s="158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</row>
    <row r="629" spans="1:25" ht="13.5" customHeight="1" x14ac:dyDescent="0.35">
      <c r="A629" s="97"/>
      <c r="B629" s="158"/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</row>
    <row r="630" spans="1:25" ht="13.5" customHeight="1" x14ac:dyDescent="0.35">
      <c r="A630" s="97"/>
      <c r="B630" s="158"/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</row>
    <row r="631" spans="1:25" ht="13.5" customHeight="1" x14ac:dyDescent="0.35">
      <c r="A631" s="97"/>
      <c r="B631" s="158"/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</row>
    <row r="632" spans="1:25" ht="13.5" customHeight="1" x14ac:dyDescent="0.35">
      <c r="A632" s="97"/>
      <c r="B632" s="158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</row>
    <row r="633" spans="1:25" ht="13.5" customHeight="1" x14ac:dyDescent="0.35">
      <c r="A633" s="97"/>
      <c r="B633" s="158"/>
      <c r="C633" s="158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</row>
    <row r="634" spans="1:25" ht="13.5" customHeight="1" x14ac:dyDescent="0.35">
      <c r="A634" s="97"/>
      <c r="B634" s="158"/>
      <c r="C634" s="158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</row>
    <row r="635" spans="1:25" ht="13.5" customHeight="1" x14ac:dyDescent="0.35">
      <c r="A635" s="97"/>
      <c r="B635" s="158"/>
      <c r="C635" s="158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</row>
    <row r="636" spans="1:25" ht="13.5" customHeight="1" x14ac:dyDescent="0.35">
      <c r="A636" s="97"/>
      <c r="B636" s="158"/>
      <c r="C636" s="158"/>
      <c r="D636" s="158"/>
      <c r="E636" s="158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</row>
    <row r="637" spans="1:25" ht="13.5" customHeight="1" x14ac:dyDescent="0.35">
      <c r="A637" s="97"/>
      <c r="B637" s="158"/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</row>
    <row r="638" spans="1:25" ht="13.5" customHeight="1" x14ac:dyDescent="0.35">
      <c r="A638" s="97"/>
      <c r="B638" s="158"/>
      <c r="C638" s="158"/>
      <c r="D638" s="158"/>
      <c r="E638" s="158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</row>
    <row r="639" spans="1:25" ht="13.5" customHeight="1" x14ac:dyDescent="0.35">
      <c r="A639" s="97"/>
      <c r="B639" s="158"/>
      <c r="C639" s="158"/>
      <c r="D639" s="158"/>
      <c r="E639" s="158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</row>
    <row r="640" spans="1:25" ht="13.5" customHeight="1" x14ac:dyDescent="0.35">
      <c r="A640" s="97"/>
      <c r="B640" s="158"/>
      <c r="C640" s="158"/>
      <c r="D640" s="158"/>
      <c r="E640" s="158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</row>
    <row r="641" spans="1:25" ht="13.5" customHeight="1" x14ac:dyDescent="0.35">
      <c r="A641" s="97"/>
      <c r="B641" s="158"/>
      <c r="C641" s="158"/>
      <c r="D641" s="158"/>
      <c r="E641" s="158"/>
      <c r="F641" s="158"/>
      <c r="G641" s="158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</row>
    <row r="642" spans="1:25" ht="13.5" customHeight="1" x14ac:dyDescent="0.35">
      <c r="A642" s="97"/>
      <c r="B642" s="158"/>
      <c r="C642" s="158"/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</row>
    <row r="643" spans="1:25" ht="13.5" customHeight="1" x14ac:dyDescent="0.35">
      <c r="A643" s="97"/>
      <c r="B643" s="158"/>
      <c r="C643" s="158"/>
      <c r="D643" s="158"/>
      <c r="E643" s="158"/>
      <c r="F643" s="158"/>
      <c r="G643" s="158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</row>
    <row r="644" spans="1:25" ht="13.5" customHeight="1" x14ac:dyDescent="0.35">
      <c r="A644" s="97"/>
      <c r="B644" s="158"/>
      <c r="C644" s="158"/>
      <c r="D644" s="158"/>
      <c r="E644" s="158"/>
      <c r="F644" s="158"/>
      <c r="G644" s="158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</row>
    <row r="645" spans="1:25" ht="13.5" customHeight="1" x14ac:dyDescent="0.35">
      <c r="A645" s="97"/>
      <c r="B645" s="158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</row>
    <row r="646" spans="1:25" ht="13.5" customHeight="1" x14ac:dyDescent="0.35">
      <c r="A646" s="97"/>
      <c r="B646" s="158"/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</row>
    <row r="647" spans="1:25" ht="13.5" customHeight="1" x14ac:dyDescent="0.35">
      <c r="A647" s="97"/>
      <c r="B647" s="158"/>
      <c r="C647" s="158"/>
      <c r="D647" s="158"/>
      <c r="E647" s="158"/>
      <c r="F647" s="158"/>
      <c r="G647" s="158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</row>
    <row r="648" spans="1:25" ht="13.5" customHeight="1" x14ac:dyDescent="0.35">
      <c r="A648" s="97"/>
      <c r="B648" s="158"/>
      <c r="C648" s="158"/>
      <c r="D648" s="158"/>
      <c r="E648" s="158"/>
      <c r="F648" s="158"/>
      <c r="G648" s="158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</row>
    <row r="649" spans="1:25" ht="13.5" customHeight="1" x14ac:dyDescent="0.35">
      <c r="A649" s="97"/>
      <c r="B649" s="158"/>
      <c r="C649" s="158"/>
      <c r="D649" s="158"/>
      <c r="E649" s="158"/>
      <c r="F649" s="158"/>
      <c r="G649" s="158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</row>
    <row r="650" spans="1:25" ht="13.5" customHeight="1" x14ac:dyDescent="0.35">
      <c r="A650" s="97"/>
      <c r="B650" s="158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</row>
    <row r="651" spans="1:25" ht="13.5" customHeight="1" x14ac:dyDescent="0.35">
      <c r="A651" s="97"/>
      <c r="B651" s="158"/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</row>
    <row r="652" spans="1:25" ht="13.5" customHeight="1" x14ac:dyDescent="0.35">
      <c r="A652" s="97"/>
      <c r="B652" s="158"/>
      <c r="C652" s="158"/>
      <c r="D652" s="158"/>
      <c r="E652" s="158"/>
      <c r="F652" s="158"/>
      <c r="G652" s="158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</row>
    <row r="653" spans="1:25" ht="13.5" customHeight="1" x14ac:dyDescent="0.35">
      <c r="A653" s="97"/>
      <c r="B653" s="158"/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</row>
    <row r="654" spans="1:25" ht="13.5" customHeight="1" x14ac:dyDescent="0.35">
      <c r="A654" s="97"/>
      <c r="B654" s="158"/>
      <c r="C654" s="158"/>
      <c r="D654" s="158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</row>
    <row r="655" spans="1:25" ht="13.5" customHeight="1" x14ac:dyDescent="0.35">
      <c r="A655" s="97"/>
      <c r="B655" s="158"/>
      <c r="C655" s="158"/>
      <c r="D655" s="158"/>
      <c r="E655" s="158"/>
      <c r="F655" s="158"/>
      <c r="G655" s="158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</row>
    <row r="656" spans="1:25" ht="13.5" customHeight="1" x14ac:dyDescent="0.35">
      <c r="A656" s="97"/>
      <c r="B656" s="158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</row>
    <row r="657" spans="1:25" ht="13.5" customHeight="1" x14ac:dyDescent="0.35">
      <c r="A657" s="97"/>
      <c r="B657" s="158"/>
      <c r="C657" s="158"/>
      <c r="D657" s="158"/>
      <c r="E657" s="158"/>
      <c r="F657" s="158"/>
      <c r="G657" s="158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</row>
    <row r="658" spans="1:25" ht="13.5" customHeight="1" x14ac:dyDescent="0.35">
      <c r="A658" s="97"/>
      <c r="B658" s="158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</row>
    <row r="659" spans="1:25" ht="13.5" customHeight="1" x14ac:dyDescent="0.35">
      <c r="A659" s="97"/>
      <c r="B659" s="158"/>
      <c r="C659" s="158"/>
      <c r="D659" s="158"/>
      <c r="E659" s="158"/>
      <c r="F659" s="158"/>
      <c r="G659" s="158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</row>
    <row r="660" spans="1:25" ht="13.5" customHeight="1" x14ac:dyDescent="0.35">
      <c r="A660" s="97"/>
      <c r="B660" s="158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</row>
    <row r="661" spans="1:25" ht="13.5" customHeight="1" x14ac:dyDescent="0.35">
      <c r="A661" s="97"/>
      <c r="B661" s="158"/>
      <c r="C661" s="158"/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</row>
    <row r="662" spans="1:25" ht="13.5" customHeight="1" x14ac:dyDescent="0.35">
      <c r="A662" s="97"/>
      <c r="B662" s="158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</row>
    <row r="663" spans="1:25" ht="13.5" customHeight="1" x14ac:dyDescent="0.35">
      <c r="A663" s="97"/>
      <c r="B663" s="158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</row>
    <row r="664" spans="1:25" ht="13.5" customHeight="1" x14ac:dyDescent="0.35">
      <c r="A664" s="97"/>
      <c r="B664" s="158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</row>
    <row r="665" spans="1:25" ht="13.5" customHeight="1" x14ac:dyDescent="0.35">
      <c r="A665" s="97"/>
      <c r="B665" s="158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</row>
    <row r="666" spans="1:25" ht="13.5" customHeight="1" x14ac:dyDescent="0.35">
      <c r="A666" s="97"/>
      <c r="B666" s="158"/>
      <c r="C666" s="158"/>
      <c r="D666" s="158"/>
      <c r="E666" s="158"/>
      <c r="F666" s="158"/>
      <c r="G666" s="158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</row>
    <row r="667" spans="1:25" ht="13.5" customHeight="1" x14ac:dyDescent="0.35">
      <c r="A667" s="97"/>
      <c r="B667" s="158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</row>
    <row r="668" spans="1:25" ht="13.5" customHeight="1" x14ac:dyDescent="0.35">
      <c r="A668" s="97"/>
      <c r="B668" s="158"/>
      <c r="C668" s="158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</row>
    <row r="669" spans="1:25" ht="13.5" customHeight="1" x14ac:dyDescent="0.35">
      <c r="A669" s="97"/>
      <c r="B669" s="158"/>
      <c r="C669" s="158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</row>
    <row r="670" spans="1:25" ht="13.5" customHeight="1" x14ac:dyDescent="0.35">
      <c r="A670" s="97"/>
      <c r="B670" s="158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</row>
    <row r="671" spans="1:25" ht="13.5" customHeight="1" x14ac:dyDescent="0.35">
      <c r="A671" s="97"/>
      <c r="B671" s="158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</row>
    <row r="672" spans="1:25" ht="13.5" customHeight="1" x14ac:dyDescent="0.35">
      <c r="A672" s="97"/>
      <c r="B672" s="158"/>
      <c r="C672" s="158"/>
      <c r="D672" s="158"/>
      <c r="E672" s="158"/>
      <c r="F672" s="158"/>
      <c r="G672" s="158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</row>
    <row r="673" spans="1:25" ht="13.5" customHeight="1" x14ac:dyDescent="0.35">
      <c r="A673" s="97"/>
      <c r="B673" s="158"/>
      <c r="C673" s="158"/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</row>
    <row r="674" spans="1:25" ht="13.5" customHeight="1" x14ac:dyDescent="0.35">
      <c r="A674" s="97"/>
      <c r="B674" s="158"/>
      <c r="C674" s="158"/>
      <c r="D674" s="158"/>
      <c r="E674" s="158"/>
      <c r="F674" s="158"/>
      <c r="G674" s="158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</row>
    <row r="675" spans="1:25" ht="13.5" customHeight="1" x14ac:dyDescent="0.35">
      <c r="A675" s="97"/>
      <c r="B675" s="158"/>
      <c r="C675" s="158"/>
      <c r="D675" s="158"/>
      <c r="E675" s="158"/>
      <c r="F675" s="158"/>
      <c r="G675" s="158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</row>
    <row r="676" spans="1:25" ht="13.5" customHeight="1" x14ac:dyDescent="0.35">
      <c r="A676" s="97"/>
      <c r="B676" s="158"/>
      <c r="C676" s="158"/>
      <c r="D676" s="158"/>
      <c r="E676" s="158"/>
      <c r="F676" s="158"/>
      <c r="G676" s="158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</row>
    <row r="677" spans="1:25" ht="13.5" customHeight="1" x14ac:dyDescent="0.35">
      <c r="A677" s="97"/>
      <c r="B677" s="158"/>
      <c r="C677" s="158"/>
      <c r="D677" s="158"/>
      <c r="E677" s="158"/>
      <c r="F677" s="158"/>
      <c r="G677" s="158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</row>
    <row r="678" spans="1:25" ht="13.5" customHeight="1" x14ac:dyDescent="0.35">
      <c r="A678" s="97"/>
      <c r="B678" s="158"/>
      <c r="C678" s="158"/>
      <c r="D678" s="158"/>
      <c r="E678" s="158"/>
      <c r="F678" s="158"/>
      <c r="G678" s="158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</row>
    <row r="679" spans="1:25" ht="13.5" customHeight="1" x14ac:dyDescent="0.35">
      <c r="A679" s="97"/>
      <c r="B679" s="158"/>
      <c r="C679" s="158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</row>
    <row r="680" spans="1:25" ht="13.5" customHeight="1" x14ac:dyDescent="0.35">
      <c r="A680" s="97"/>
      <c r="B680" s="158"/>
      <c r="C680" s="158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</row>
    <row r="681" spans="1:25" ht="13.5" customHeight="1" x14ac:dyDescent="0.35">
      <c r="A681" s="97"/>
      <c r="B681" s="158"/>
      <c r="C681" s="158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</row>
    <row r="682" spans="1:25" ht="13.5" customHeight="1" x14ac:dyDescent="0.35">
      <c r="A682" s="97"/>
      <c r="B682" s="158"/>
      <c r="C682" s="158"/>
      <c r="D682" s="158"/>
      <c r="E682" s="158"/>
      <c r="F682" s="158"/>
      <c r="G682" s="158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</row>
    <row r="683" spans="1:25" ht="13.5" customHeight="1" x14ac:dyDescent="0.35">
      <c r="A683" s="97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</row>
    <row r="684" spans="1:25" ht="13.5" customHeight="1" x14ac:dyDescent="0.35">
      <c r="A684" s="97"/>
      <c r="B684" s="158"/>
      <c r="C684" s="158"/>
      <c r="D684" s="158"/>
      <c r="E684" s="158"/>
      <c r="F684" s="158"/>
      <c r="G684" s="158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</row>
    <row r="685" spans="1:25" ht="13.5" customHeight="1" x14ac:dyDescent="0.35">
      <c r="A685" s="97"/>
      <c r="B685" s="158"/>
      <c r="C685" s="158"/>
      <c r="D685" s="158"/>
      <c r="E685" s="158"/>
      <c r="F685" s="158"/>
      <c r="G685" s="158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</row>
    <row r="686" spans="1:25" ht="13.5" customHeight="1" x14ac:dyDescent="0.35">
      <c r="A686" s="97"/>
      <c r="B686" s="158"/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</row>
    <row r="687" spans="1:25" ht="13.5" customHeight="1" x14ac:dyDescent="0.35">
      <c r="A687" s="97"/>
      <c r="B687" s="158"/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</row>
    <row r="688" spans="1:25" ht="13.5" customHeight="1" x14ac:dyDescent="0.35">
      <c r="A688" s="97"/>
      <c r="B688" s="158"/>
      <c r="C688" s="158"/>
      <c r="D688" s="158"/>
      <c r="E688" s="158"/>
      <c r="F688" s="158"/>
      <c r="G688" s="158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</row>
    <row r="689" spans="1:25" ht="13.5" customHeight="1" x14ac:dyDescent="0.35">
      <c r="A689" s="97"/>
      <c r="B689" s="158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</row>
    <row r="690" spans="1:25" ht="13.5" customHeight="1" x14ac:dyDescent="0.35">
      <c r="A690" s="97"/>
      <c r="B690" s="158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</row>
    <row r="691" spans="1:25" ht="13.5" customHeight="1" x14ac:dyDescent="0.35">
      <c r="A691" s="97"/>
      <c r="B691" s="158"/>
      <c r="C691" s="158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</row>
    <row r="692" spans="1:25" ht="13.5" customHeight="1" x14ac:dyDescent="0.35">
      <c r="A692" s="97"/>
      <c r="B692" s="158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</row>
    <row r="693" spans="1:25" ht="13.5" customHeight="1" x14ac:dyDescent="0.35">
      <c r="A693" s="97"/>
      <c r="B693" s="158"/>
      <c r="C693" s="158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</row>
    <row r="694" spans="1:25" ht="13.5" customHeight="1" x14ac:dyDescent="0.35">
      <c r="A694" s="97"/>
      <c r="B694" s="158"/>
      <c r="C694" s="158"/>
      <c r="D694" s="158"/>
      <c r="E694" s="158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</row>
    <row r="695" spans="1:25" ht="13.5" customHeight="1" x14ac:dyDescent="0.35">
      <c r="A695" s="97"/>
      <c r="B695" s="158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</row>
    <row r="696" spans="1:25" ht="13.5" customHeight="1" x14ac:dyDescent="0.35">
      <c r="A696" s="97"/>
      <c r="B696" s="158"/>
      <c r="C696" s="158"/>
      <c r="D696" s="158"/>
      <c r="E696" s="158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</row>
    <row r="697" spans="1:25" ht="13.5" customHeight="1" x14ac:dyDescent="0.35">
      <c r="A697" s="97"/>
      <c r="B697" s="158"/>
      <c r="C697" s="158"/>
      <c r="D697" s="158"/>
      <c r="E697" s="158"/>
      <c r="F697" s="158"/>
      <c r="G697" s="158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</row>
    <row r="698" spans="1:25" ht="13.5" customHeight="1" x14ac:dyDescent="0.35">
      <c r="A698" s="97"/>
      <c r="B698" s="158"/>
      <c r="C698" s="158"/>
      <c r="D698" s="158"/>
      <c r="E698" s="158"/>
      <c r="F698" s="158"/>
      <c r="G698" s="158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</row>
    <row r="699" spans="1:25" ht="13.5" customHeight="1" x14ac:dyDescent="0.35">
      <c r="A699" s="97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</row>
    <row r="700" spans="1:25" ht="13.5" customHeight="1" x14ac:dyDescent="0.35">
      <c r="A700" s="97"/>
      <c r="B700" s="158"/>
      <c r="C700" s="158"/>
      <c r="D700" s="158"/>
      <c r="E700" s="158"/>
      <c r="F700" s="158"/>
      <c r="G700" s="158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</row>
    <row r="701" spans="1:25" ht="13.5" customHeight="1" x14ac:dyDescent="0.35">
      <c r="A701" s="97"/>
      <c r="B701" s="158"/>
      <c r="C701" s="158"/>
      <c r="D701" s="158"/>
      <c r="E701" s="158"/>
      <c r="F701" s="158"/>
      <c r="G701" s="158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</row>
    <row r="702" spans="1:25" ht="13.5" customHeight="1" x14ac:dyDescent="0.35">
      <c r="A702" s="97"/>
      <c r="B702" s="158"/>
      <c r="C702" s="158"/>
      <c r="D702" s="158"/>
      <c r="E702" s="158"/>
      <c r="F702" s="158"/>
      <c r="G702" s="158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</row>
    <row r="703" spans="1:25" ht="13.5" customHeight="1" x14ac:dyDescent="0.35">
      <c r="A703" s="97"/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</row>
    <row r="704" spans="1:25" ht="13.5" customHeight="1" x14ac:dyDescent="0.35">
      <c r="A704" s="97"/>
      <c r="B704" s="158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</row>
    <row r="705" spans="1:25" ht="13.5" customHeight="1" x14ac:dyDescent="0.35">
      <c r="A705" s="97"/>
      <c r="B705" s="158"/>
      <c r="C705" s="158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</row>
    <row r="706" spans="1:25" ht="13.5" customHeight="1" x14ac:dyDescent="0.35">
      <c r="A706" s="97"/>
      <c r="B706" s="158"/>
      <c r="C706" s="158"/>
      <c r="D706" s="158"/>
      <c r="E706" s="158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</row>
    <row r="707" spans="1:25" ht="13.5" customHeight="1" x14ac:dyDescent="0.35">
      <c r="A707" s="97"/>
      <c r="B707" s="158"/>
      <c r="C707" s="158"/>
      <c r="D707" s="158"/>
      <c r="E707" s="158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</row>
    <row r="708" spans="1:25" ht="13.5" customHeight="1" x14ac:dyDescent="0.35">
      <c r="A708" s="97"/>
      <c r="B708" s="158"/>
      <c r="C708" s="158"/>
      <c r="D708" s="158"/>
      <c r="E708" s="158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</row>
    <row r="709" spans="1:25" ht="13.5" customHeight="1" x14ac:dyDescent="0.35">
      <c r="A709" s="97"/>
      <c r="B709" s="158"/>
      <c r="C709" s="158"/>
      <c r="D709" s="158"/>
      <c r="E709" s="158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</row>
    <row r="710" spans="1:25" ht="13.5" customHeight="1" x14ac:dyDescent="0.35">
      <c r="A710" s="97"/>
      <c r="B710" s="158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</row>
    <row r="711" spans="1:25" ht="13.5" customHeight="1" x14ac:dyDescent="0.35">
      <c r="A711" s="97"/>
      <c r="B711" s="158"/>
      <c r="C711" s="158"/>
      <c r="D711" s="158"/>
      <c r="E711" s="158"/>
      <c r="F711" s="158"/>
      <c r="G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</row>
    <row r="712" spans="1:25" ht="13.5" customHeight="1" x14ac:dyDescent="0.35">
      <c r="A712" s="97"/>
      <c r="B712" s="158"/>
      <c r="C712" s="158"/>
      <c r="D712" s="158"/>
      <c r="E712" s="158"/>
      <c r="F712" s="158"/>
      <c r="G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</row>
    <row r="713" spans="1:25" ht="13.5" customHeight="1" x14ac:dyDescent="0.35">
      <c r="A713" s="97"/>
      <c r="B713" s="158"/>
      <c r="C713" s="158"/>
      <c r="D713" s="158"/>
      <c r="E713" s="158"/>
      <c r="F713" s="158"/>
      <c r="G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</row>
    <row r="714" spans="1:25" ht="13.5" customHeight="1" x14ac:dyDescent="0.35">
      <c r="A714" s="97"/>
      <c r="B714" s="158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</row>
    <row r="715" spans="1:25" ht="13.5" customHeight="1" x14ac:dyDescent="0.35">
      <c r="A715" s="97"/>
      <c r="B715" s="158"/>
      <c r="C715" s="158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</row>
    <row r="716" spans="1:25" ht="13.5" customHeight="1" x14ac:dyDescent="0.35">
      <c r="A716" s="97"/>
      <c r="B716" s="158"/>
      <c r="C716" s="158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</row>
    <row r="717" spans="1:25" ht="13.5" customHeight="1" x14ac:dyDescent="0.35">
      <c r="A717" s="97"/>
      <c r="B717" s="158"/>
      <c r="C717" s="158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</row>
    <row r="718" spans="1:25" ht="13.5" customHeight="1" x14ac:dyDescent="0.35">
      <c r="A718" s="97"/>
      <c r="B718" s="158"/>
      <c r="C718" s="158"/>
      <c r="D718" s="158"/>
      <c r="E718" s="158"/>
      <c r="F718" s="158"/>
      <c r="G718" s="158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</row>
    <row r="719" spans="1:25" ht="13.5" customHeight="1" x14ac:dyDescent="0.35">
      <c r="A719" s="97"/>
      <c r="B719" s="158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</row>
    <row r="720" spans="1:25" ht="13.5" customHeight="1" x14ac:dyDescent="0.35">
      <c r="A720" s="97"/>
      <c r="B720" s="158"/>
      <c r="C720" s="158"/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</row>
    <row r="721" spans="1:25" ht="13.5" customHeight="1" x14ac:dyDescent="0.35">
      <c r="A721" s="97"/>
      <c r="B721" s="158"/>
      <c r="C721" s="158"/>
      <c r="D721" s="158"/>
      <c r="E721" s="158"/>
      <c r="F721" s="158"/>
      <c r="G721" s="158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</row>
    <row r="722" spans="1:25" ht="13.5" customHeight="1" x14ac:dyDescent="0.35">
      <c r="A722" s="97"/>
      <c r="B722" s="158"/>
      <c r="C722" s="158"/>
      <c r="D722" s="158"/>
      <c r="E722" s="158"/>
      <c r="F722" s="158"/>
      <c r="G722" s="158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</row>
    <row r="723" spans="1:25" ht="13.5" customHeight="1" x14ac:dyDescent="0.35">
      <c r="A723" s="97"/>
      <c r="B723" s="158"/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</row>
    <row r="724" spans="1:25" ht="13.5" customHeight="1" x14ac:dyDescent="0.35">
      <c r="A724" s="97"/>
      <c r="B724" s="158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</row>
    <row r="725" spans="1:25" ht="13.5" customHeight="1" x14ac:dyDescent="0.35">
      <c r="A725" s="97"/>
      <c r="B725" s="158"/>
      <c r="C725" s="158"/>
      <c r="D725" s="158"/>
      <c r="E725" s="158"/>
      <c r="F725" s="158"/>
      <c r="G725" s="158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</row>
    <row r="726" spans="1:25" ht="13.5" customHeight="1" x14ac:dyDescent="0.35">
      <c r="A726" s="97"/>
      <c r="B726" s="158"/>
      <c r="C726" s="158"/>
      <c r="D726" s="158"/>
      <c r="E726" s="158"/>
      <c r="F726" s="158"/>
      <c r="G726" s="158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</row>
    <row r="727" spans="1:25" ht="13.5" customHeight="1" x14ac:dyDescent="0.35">
      <c r="A727" s="97"/>
      <c r="B727" s="158"/>
      <c r="C727" s="158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</row>
    <row r="728" spans="1:25" ht="13.5" customHeight="1" x14ac:dyDescent="0.35">
      <c r="A728" s="97"/>
      <c r="B728" s="158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</row>
    <row r="729" spans="1:25" ht="13.5" customHeight="1" x14ac:dyDescent="0.35">
      <c r="A729" s="97"/>
      <c r="B729" s="158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</row>
    <row r="730" spans="1:25" ht="13.5" customHeight="1" x14ac:dyDescent="0.35">
      <c r="A730" s="97"/>
      <c r="B730" s="158"/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</row>
    <row r="731" spans="1:25" ht="13.5" customHeight="1" x14ac:dyDescent="0.35">
      <c r="A731" s="97"/>
      <c r="B731" s="158"/>
      <c r="C731" s="158"/>
      <c r="D731" s="158"/>
      <c r="E731" s="158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</row>
    <row r="732" spans="1:25" ht="13.5" customHeight="1" x14ac:dyDescent="0.35">
      <c r="A732" s="97"/>
      <c r="B732" s="158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3.5" customHeight="1" x14ac:dyDescent="0.35">
      <c r="A733" s="97"/>
      <c r="B733" s="158"/>
      <c r="C733" s="158"/>
      <c r="D733" s="158"/>
      <c r="E733" s="158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</row>
    <row r="734" spans="1:25" ht="13.5" customHeight="1" x14ac:dyDescent="0.35">
      <c r="A734" s="97"/>
      <c r="B734" s="158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</row>
    <row r="735" spans="1:25" ht="13.5" customHeight="1" x14ac:dyDescent="0.35">
      <c r="A735" s="97"/>
      <c r="B735" s="158"/>
      <c r="C735" s="158"/>
      <c r="D735" s="158"/>
      <c r="E735" s="158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</row>
    <row r="736" spans="1:25" ht="13.5" customHeight="1" x14ac:dyDescent="0.35">
      <c r="A736" s="97"/>
      <c r="B736" s="158"/>
      <c r="C736" s="158"/>
      <c r="D736" s="158"/>
      <c r="E736" s="158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</row>
    <row r="737" spans="1:25" ht="13.5" customHeight="1" x14ac:dyDescent="0.35">
      <c r="A737" s="97"/>
      <c r="B737" s="158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</row>
    <row r="738" spans="1:25" ht="13.5" customHeight="1" x14ac:dyDescent="0.35">
      <c r="A738" s="97"/>
      <c r="B738" s="158"/>
      <c r="C738" s="158"/>
      <c r="D738" s="158"/>
      <c r="E738" s="158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</row>
    <row r="739" spans="1:25" ht="13.5" customHeight="1" x14ac:dyDescent="0.35">
      <c r="A739" s="97"/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</row>
    <row r="740" spans="1:25" ht="13.5" customHeight="1" x14ac:dyDescent="0.35">
      <c r="A740" s="97"/>
      <c r="B740" s="158"/>
      <c r="C740" s="158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</row>
    <row r="741" spans="1:25" ht="13.5" customHeight="1" x14ac:dyDescent="0.35">
      <c r="A741" s="97"/>
      <c r="B741" s="158"/>
      <c r="C741" s="158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</row>
    <row r="742" spans="1:25" ht="13.5" customHeight="1" x14ac:dyDescent="0.35">
      <c r="A742" s="97"/>
      <c r="B742" s="158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</row>
    <row r="743" spans="1:25" ht="13.5" customHeight="1" x14ac:dyDescent="0.35">
      <c r="A743" s="97"/>
      <c r="B743" s="158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</row>
    <row r="744" spans="1:25" ht="13.5" customHeight="1" x14ac:dyDescent="0.35">
      <c r="A744" s="97"/>
      <c r="B744" s="158"/>
      <c r="C744" s="158"/>
      <c r="D744" s="158"/>
      <c r="E744" s="158"/>
      <c r="F744" s="158"/>
      <c r="G744" s="158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</row>
    <row r="745" spans="1:25" ht="13.5" customHeight="1" x14ac:dyDescent="0.35">
      <c r="A745" s="97"/>
      <c r="B745" s="158"/>
      <c r="C745" s="158"/>
      <c r="D745" s="158"/>
      <c r="E745" s="158"/>
      <c r="F745" s="158"/>
      <c r="G745" s="158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</row>
    <row r="746" spans="1:25" ht="13.5" customHeight="1" x14ac:dyDescent="0.35">
      <c r="A746" s="97"/>
      <c r="B746" s="158"/>
      <c r="C746" s="158"/>
      <c r="D746" s="158"/>
      <c r="E746" s="158"/>
      <c r="F746" s="158"/>
      <c r="G746" s="158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</row>
    <row r="747" spans="1:25" ht="13.5" customHeight="1" x14ac:dyDescent="0.35">
      <c r="A747" s="97"/>
      <c r="B747" s="158"/>
      <c r="C747" s="158"/>
      <c r="D747" s="158"/>
      <c r="E747" s="158"/>
      <c r="F747" s="158"/>
      <c r="G747" s="158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</row>
    <row r="748" spans="1:25" ht="13.5" customHeight="1" x14ac:dyDescent="0.35">
      <c r="A748" s="97"/>
      <c r="B748" s="158"/>
      <c r="C748" s="158"/>
      <c r="D748" s="158"/>
      <c r="E748" s="158"/>
      <c r="F748" s="158"/>
      <c r="G748" s="158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</row>
    <row r="749" spans="1:25" ht="13.5" customHeight="1" x14ac:dyDescent="0.35">
      <c r="A749" s="97"/>
      <c r="B749" s="158"/>
      <c r="C749" s="158"/>
      <c r="D749" s="158"/>
      <c r="E749" s="158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</row>
    <row r="750" spans="1:25" ht="13.5" customHeight="1" x14ac:dyDescent="0.35">
      <c r="A750" s="97"/>
      <c r="B750" s="158"/>
      <c r="C750" s="158"/>
      <c r="D750" s="158"/>
      <c r="E750" s="158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</row>
    <row r="751" spans="1:25" ht="13.5" customHeight="1" x14ac:dyDescent="0.35">
      <c r="A751" s="97"/>
      <c r="B751" s="158"/>
      <c r="C751" s="158"/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</row>
    <row r="752" spans="1:25" ht="13.5" customHeight="1" x14ac:dyDescent="0.35">
      <c r="A752" s="97"/>
      <c r="B752" s="158"/>
      <c r="C752" s="158"/>
      <c r="D752" s="158"/>
      <c r="E752" s="158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</row>
    <row r="753" spans="1:25" ht="13.5" customHeight="1" x14ac:dyDescent="0.35">
      <c r="A753" s="97"/>
      <c r="B753" s="158"/>
      <c r="C753" s="158"/>
      <c r="D753" s="158"/>
      <c r="E753" s="158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</row>
    <row r="754" spans="1:25" ht="13.5" customHeight="1" x14ac:dyDescent="0.35">
      <c r="A754" s="97"/>
      <c r="B754" s="158"/>
      <c r="C754" s="158"/>
      <c r="D754" s="158"/>
      <c r="E754" s="158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</row>
    <row r="755" spans="1:25" ht="13.5" customHeight="1" x14ac:dyDescent="0.35">
      <c r="A755" s="97"/>
      <c r="B755" s="158"/>
      <c r="C755" s="158"/>
      <c r="D755" s="158"/>
      <c r="E755" s="158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</row>
    <row r="756" spans="1:25" ht="13.5" customHeight="1" x14ac:dyDescent="0.35">
      <c r="A756" s="97"/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</row>
    <row r="757" spans="1:25" ht="13.5" customHeight="1" x14ac:dyDescent="0.35">
      <c r="A757" s="97"/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</row>
    <row r="758" spans="1:25" ht="13.5" customHeight="1" x14ac:dyDescent="0.35">
      <c r="A758" s="97"/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</row>
    <row r="759" spans="1:25" ht="13.5" customHeight="1" x14ac:dyDescent="0.35">
      <c r="A759" s="97"/>
      <c r="B759" s="158"/>
      <c r="C759" s="158"/>
      <c r="D759" s="158"/>
      <c r="E759" s="158"/>
      <c r="F759" s="158"/>
      <c r="G759" s="158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</row>
    <row r="760" spans="1:25" ht="13.5" customHeight="1" x14ac:dyDescent="0.35">
      <c r="A760" s="97"/>
      <c r="B760" s="158"/>
      <c r="C760" s="158"/>
      <c r="D760" s="158"/>
      <c r="E760" s="158"/>
      <c r="F760" s="158"/>
      <c r="G760" s="158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</row>
    <row r="761" spans="1:25" ht="13.5" customHeight="1" x14ac:dyDescent="0.35">
      <c r="A761" s="97"/>
      <c r="B761" s="158"/>
      <c r="C761" s="158"/>
      <c r="D761" s="158"/>
      <c r="E761" s="158"/>
      <c r="F761" s="158"/>
      <c r="G761" s="158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</row>
    <row r="762" spans="1:25" ht="13.5" customHeight="1" x14ac:dyDescent="0.35">
      <c r="A762" s="97"/>
      <c r="B762" s="158"/>
      <c r="C762" s="158"/>
      <c r="D762" s="158"/>
      <c r="E762" s="158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</row>
    <row r="763" spans="1:25" ht="13.5" customHeight="1" x14ac:dyDescent="0.35">
      <c r="A763" s="97"/>
      <c r="B763" s="158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</row>
    <row r="764" spans="1:25" ht="13.5" customHeight="1" x14ac:dyDescent="0.35">
      <c r="A764" s="97"/>
      <c r="B764" s="158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</row>
    <row r="765" spans="1:25" ht="13.5" customHeight="1" x14ac:dyDescent="0.35">
      <c r="A765" s="97"/>
      <c r="B765" s="158"/>
      <c r="C765" s="158"/>
      <c r="D765" s="158"/>
      <c r="E765" s="158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</row>
    <row r="766" spans="1:25" ht="13.5" customHeight="1" x14ac:dyDescent="0.35">
      <c r="A766" s="97"/>
      <c r="B766" s="158"/>
      <c r="C766" s="158"/>
      <c r="D766" s="158"/>
      <c r="E766" s="158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</row>
    <row r="767" spans="1:25" ht="13.5" customHeight="1" x14ac:dyDescent="0.35">
      <c r="A767" s="97"/>
      <c r="B767" s="158"/>
      <c r="C767" s="158"/>
      <c r="D767" s="158"/>
      <c r="E767" s="158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</row>
    <row r="768" spans="1:25" ht="13.5" customHeight="1" x14ac:dyDescent="0.35">
      <c r="A768" s="97"/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</row>
    <row r="769" spans="1:25" ht="13.5" customHeight="1" x14ac:dyDescent="0.35">
      <c r="A769" s="97"/>
      <c r="B769" s="158"/>
      <c r="C769" s="158"/>
      <c r="D769" s="158"/>
      <c r="E769" s="158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</row>
    <row r="770" spans="1:25" ht="13.5" customHeight="1" x14ac:dyDescent="0.35">
      <c r="A770" s="97"/>
      <c r="B770" s="158"/>
      <c r="C770" s="158"/>
      <c r="D770" s="158"/>
      <c r="E770" s="158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</row>
    <row r="771" spans="1:25" ht="13.5" customHeight="1" x14ac:dyDescent="0.35">
      <c r="A771" s="97"/>
      <c r="B771" s="158"/>
      <c r="C771" s="158"/>
      <c r="D771" s="158"/>
      <c r="E771" s="158"/>
      <c r="F771" s="158"/>
      <c r="G771" s="158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</row>
    <row r="772" spans="1:25" ht="13.5" customHeight="1" x14ac:dyDescent="0.35">
      <c r="A772" s="97"/>
      <c r="B772" s="158"/>
      <c r="C772" s="158"/>
      <c r="D772" s="158"/>
      <c r="E772" s="158"/>
      <c r="F772" s="158"/>
      <c r="G772" s="158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</row>
    <row r="773" spans="1:25" ht="13.5" customHeight="1" x14ac:dyDescent="0.35">
      <c r="A773" s="97"/>
      <c r="B773" s="158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</row>
    <row r="774" spans="1:25" ht="13.5" customHeight="1" x14ac:dyDescent="0.35">
      <c r="A774" s="97"/>
      <c r="B774" s="158"/>
      <c r="C774" s="158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</row>
    <row r="775" spans="1:25" ht="13.5" customHeight="1" x14ac:dyDescent="0.35">
      <c r="A775" s="97"/>
      <c r="B775" s="158"/>
      <c r="C775" s="158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</row>
    <row r="776" spans="1:25" ht="13.5" customHeight="1" x14ac:dyDescent="0.35">
      <c r="A776" s="97"/>
      <c r="B776" s="158"/>
      <c r="C776" s="158"/>
      <c r="D776" s="158"/>
      <c r="E776" s="158"/>
      <c r="F776" s="158"/>
      <c r="G776" s="158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</row>
    <row r="777" spans="1:25" ht="13.5" customHeight="1" x14ac:dyDescent="0.35">
      <c r="A777" s="97"/>
      <c r="B777" s="158"/>
      <c r="C777" s="158"/>
      <c r="D777" s="158"/>
      <c r="E777" s="158"/>
      <c r="F777" s="158"/>
      <c r="G777" s="158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</row>
    <row r="778" spans="1:25" ht="13.5" customHeight="1" x14ac:dyDescent="0.35">
      <c r="A778" s="97"/>
      <c r="B778" s="158"/>
      <c r="C778" s="158"/>
      <c r="D778" s="158"/>
      <c r="E778" s="158"/>
      <c r="F778" s="158"/>
      <c r="G778" s="158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</row>
    <row r="779" spans="1:25" ht="13.5" customHeight="1" x14ac:dyDescent="0.35">
      <c r="A779" s="97"/>
      <c r="B779" s="158"/>
      <c r="C779" s="158"/>
      <c r="D779" s="158"/>
      <c r="E779" s="158"/>
      <c r="F779" s="158"/>
      <c r="G779" s="158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</row>
    <row r="780" spans="1:25" ht="13.5" customHeight="1" x14ac:dyDescent="0.35">
      <c r="A780" s="97"/>
      <c r="B780" s="158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</row>
    <row r="781" spans="1:25" ht="13.5" customHeight="1" x14ac:dyDescent="0.35">
      <c r="A781" s="97"/>
      <c r="B781" s="158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</row>
    <row r="782" spans="1:25" ht="13.5" customHeight="1" x14ac:dyDescent="0.35">
      <c r="A782" s="97"/>
      <c r="B782" s="158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</row>
    <row r="783" spans="1:25" ht="13.5" customHeight="1" x14ac:dyDescent="0.35">
      <c r="A783" s="97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</row>
    <row r="784" spans="1:25" ht="13.5" customHeight="1" x14ac:dyDescent="0.35">
      <c r="A784" s="97"/>
      <c r="B784" s="158"/>
      <c r="C784" s="158"/>
      <c r="D784" s="158"/>
      <c r="E784" s="158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</row>
    <row r="785" spans="1:25" ht="13.5" customHeight="1" x14ac:dyDescent="0.35">
      <c r="A785" s="97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</row>
    <row r="786" spans="1:25" ht="13.5" customHeight="1" x14ac:dyDescent="0.35">
      <c r="A786" s="97"/>
      <c r="B786" s="158"/>
      <c r="C786" s="158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</row>
    <row r="787" spans="1:25" ht="13.5" customHeight="1" x14ac:dyDescent="0.35">
      <c r="A787" s="97"/>
      <c r="B787" s="158"/>
      <c r="C787" s="158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</row>
    <row r="788" spans="1:25" ht="13.5" customHeight="1" x14ac:dyDescent="0.35">
      <c r="A788" s="97"/>
      <c r="B788" s="158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</row>
    <row r="789" spans="1:25" ht="13.5" customHeight="1" x14ac:dyDescent="0.35">
      <c r="A789" s="97"/>
      <c r="B789" s="158"/>
      <c r="C789" s="158"/>
      <c r="D789" s="158"/>
      <c r="E789" s="158"/>
      <c r="F789" s="158"/>
      <c r="G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</row>
    <row r="790" spans="1:25" ht="13.5" customHeight="1" x14ac:dyDescent="0.35">
      <c r="A790" s="97"/>
      <c r="B790" s="158"/>
      <c r="C790" s="158"/>
      <c r="D790" s="158"/>
      <c r="E790" s="158"/>
      <c r="F790" s="158"/>
      <c r="G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</row>
    <row r="791" spans="1:25" ht="13.5" customHeight="1" x14ac:dyDescent="0.35">
      <c r="A791" s="97"/>
      <c r="B791" s="158"/>
      <c r="C791" s="158"/>
      <c r="D791" s="158"/>
      <c r="E791" s="158"/>
      <c r="F791" s="158"/>
      <c r="G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</row>
    <row r="792" spans="1:25" ht="13.5" customHeight="1" x14ac:dyDescent="0.35">
      <c r="A792" s="97"/>
      <c r="B792" s="158"/>
      <c r="C792" s="158"/>
      <c r="D792" s="158"/>
      <c r="E792" s="158"/>
      <c r="F792" s="158"/>
      <c r="G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</row>
    <row r="793" spans="1:25" ht="13.5" customHeight="1" x14ac:dyDescent="0.35">
      <c r="A793" s="97"/>
      <c r="B793" s="158"/>
      <c r="C793" s="158"/>
      <c r="D793" s="158"/>
      <c r="E793" s="158"/>
      <c r="F793" s="158"/>
      <c r="G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</row>
    <row r="794" spans="1:25" ht="13.5" customHeight="1" x14ac:dyDescent="0.35">
      <c r="A794" s="97"/>
      <c r="B794" s="158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</row>
    <row r="795" spans="1:25" ht="13.5" customHeight="1" x14ac:dyDescent="0.35">
      <c r="A795" s="97"/>
      <c r="B795" s="158"/>
      <c r="C795" s="158"/>
      <c r="D795" s="158"/>
      <c r="E795" s="158"/>
      <c r="F795" s="158"/>
      <c r="G795" s="158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</row>
    <row r="796" spans="1:25" ht="13.5" customHeight="1" x14ac:dyDescent="0.35">
      <c r="A796" s="97"/>
      <c r="B796" s="158"/>
      <c r="C796" s="158"/>
      <c r="D796" s="158"/>
      <c r="E796" s="158"/>
      <c r="F796" s="158"/>
      <c r="G796" s="158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</row>
    <row r="797" spans="1:25" ht="13.5" customHeight="1" x14ac:dyDescent="0.35">
      <c r="A797" s="97"/>
      <c r="B797" s="158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</row>
    <row r="798" spans="1:25" ht="13.5" customHeight="1" x14ac:dyDescent="0.35">
      <c r="A798" s="97"/>
      <c r="B798" s="158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</row>
    <row r="799" spans="1:25" ht="13.5" customHeight="1" x14ac:dyDescent="0.35">
      <c r="A799" s="97"/>
      <c r="B799" s="158"/>
      <c r="C799" s="158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</row>
    <row r="800" spans="1:25" ht="13.5" customHeight="1" x14ac:dyDescent="0.35">
      <c r="A800" s="97"/>
      <c r="B800" s="158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</row>
    <row r="801" spans="1:25" ht="13.5" customHeight="1" x14ac:dyDescent="0.35">
      <c r="A801" s="97"/>
      <c r="B801" s="158"/>
      <c r="C801" s="158"/>
      <c r="D801" s="158"/>
      <c r="E801" s="158"/>
      <c r="F801" s="158"/>
      <c r="G801" s="158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</row>
    <row r="802" spans="1:25" ht="13.5" customHeight="1" x14ac:dyDescent="0.35">
      <c r="A802" s="97"/>
      <c r="B802" s="158"/>
      <c r="C802" s="158"/>
      <c r="D802" s="158"/>
      <c r="E802" s="158"/>
      <c r="F802" s="158"/>
      <c r="G802" s="158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</row>
    <row r="803" spans="1:25" ht="13.5" customHeight="1" x14ac:dyDescent="0.35">
      <c r="A803" s="97"/>
      <c r="B803" s="158"/>
      <c r="C803" s="158"/>
      <c r="D803" s="158"/>
      <c r="E803" s="158"/>
      <c r="F803" s="158"/>
      <c r="G803" s="158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</row>
    <row r="804" spans="1:25" ht="13.5" customHeight="1" x14ac:dyDescent="0.35">
      <c r="A804" s="97"/>
      <c r="B804" s="158"/>
      <c r="C804" s="158"/>
      <c r="D804" s="158"/>
      <c r="E804" s="158"/>
      <c r="F804" s="158"/>
      <c r="G804" s="158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</row>
    <row r="805" spans="1:25" ht="13.5" customHeight="1" x14ac:dyDescent="0.35">
      <c r="A805" s="97"/>
      <c r="B805" s="158"/>
      <c r="C805" s="158"/>
      <c r="D805" s="158"/>
      <c r="E805" s="158"/>
      <c r="F805" s="158"/>
      <c r="G805" s="158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</row>
    <row r="806" spans="1:25" ht="13.5" customHeight="1" x14ac:dyDescent="0.35">
      <c r="A806" s="97"/>
      <c r="B806" s="158"/>
      <c r="C806" s="158"/>
      <c r="D806" s="158"/>
      <c r="E806" s="158"/>
      <c r="F806" s="158"/>
      <c r="G806" s="158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</row>
    <row r="807" spans="1:25" ht="13.5" customHeight="1" x14ac:dyDescent="0.35">
      <c r="A807" s="97"/>
      <c r="B807" s="158"/>
      <c r="C807" s="158"/>
      <c r="D807" s="158"/>
      <c r="E807" s="158"/>
      <c r="F807" s="158"/>
      <c r="G807" s="158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</row>
    <row r="808" spans="1:25" ht="13.5" customHeight="1" x14ac:dyDescent="0.35">
      <c r="A808" s="97"/>
      <c r="B808" s="158"/>
      <c r="C808" s="158"/>
      <c r="D808" s="158"/>
      <c r="E808" s="158"/>
      <c r="F808" s="158"/>
      <c r="G808" s="158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</row>
    <row r="809" spans="1:25" ht="13.5" customHeight="1" x14ac:dyDescent="0.35">
      <c r="A809" s="97"/>
      <c r="B809" s="158"/>
      <c r="C809" s="158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</row>
    <row r="810" spans="1:25" ht="13.5" customHeight="1" x14ac:dyDescent="0.35">
      <c r="A810" s="97"/>
      <c r="B810" s="158"/>
      <c r="C810" s="158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</row>
    <row r="811" spans="1:25" ht="13.5" customHeight="1" x14ac:dyDescent="0.35">
      <c r="A811" s="97"/>
      <c r="B811" s="158"/>
      <c r="C811" s="158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</row>
    <row r="812" spans="1:25" ht="13.5" customHeight="1" x14ac:dyDescent="0.35">
      <c r="A812" s="97"/>
      <c r="B812" s="158"/>
      <c r="C812" s="158"/>
      <c r="D812" s="158"/>
      <c r="E812" s="158"/>
      <c r="F812" s="158"/>
      <c r="G812" s="158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</row>
    <row r="813" spans="1:25" ht="13.5" customHeight="1" x14ac:dyDescent="0.35">
      <c r="A813" s="97"/>
      <c r="B813" s="158"/>
      <c r="C813" s="158"/>
      <c r="D813" s="158"/>
      <c r="E813" s="158"/>
      <c r="F813" s="158"/>
      <c r="G813" s="158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</row>
    <row r="814" spans="1:25" ht="13.5" customHeight="1" x14ac:dyDescent="0.35">
      <c r="A814" s="97"/>
      <c r="B814" s="158"/>
      <c r="C814" s="158"/>
      <c r="D814" s="158"/>
      <c r="E814" s="158"/>
      <c r="F814" s="158"/>
      <c r="G814" s="158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</row>
    <row r="815" spans="1:25" ht="13.5" customHeight="1" x14ac:dyDescent="0.35">
      <c r="A815" s="97"/>
      <c r="B815" s="158"/>
      <c r="C815" s="158"/>
      <c r="D815" s="158"/>
      <c r="E815" s="158"/>
      <c r="F815" s="158"/>
      <c r="G815" s="158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</row>
    <row r="816" spans="1:25" ht="13.5" customHeight="1" x14ac:dyDescent="0.35">
      <c r="A816" s="97"/>
      <c r="B816" s="158"/>
      <c r="C816" s="158"/>
      <c r="D816" s="158"/>
      <c r="E816" s="158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</row>
    <row r="817" spans="1:25" ht="13.5" customHeight="1" x14ac:dyDescent="0.35">
      <c r="A817" s="97"/>
      <c r="B817" s="158"/>
      <c r="C817" s="158"/>
      <c r="D817" s="158"/>
      <c r="E817" s="158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</row>
    <row r="818" spans="1:25" ht="13.5" customHeight="1" x14ac:dyDescent="0.35">
      <c r="A818" s="97"/>
      <c r="B818" s="158"/>
      <c r="C818" s="158"/>
      <c r="D818" s="158"/>
      <c r="E818" s="158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</row>
    <row r="819" spans="1:25" ht="13.5" customHeight="1" x14ac:dyDescent="0.35">
      <c r="A819" s="97"/>
      <c r="B819" s="158"/>
      <c r="C819" s="158"/>
      <c r="D819" s="158"/>
      <c r="E819" s="158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</row>
    <row r="820" spans="1:25" ht="13.5" customHeight="1" x14ac:dyDescent="0.35">
      <c r="A820" s="97"/>
      <c r="B820" s="158"/>
      <c r="C820" s="158"/>
      <c r="D820" s="158"/>
      <c r="E820" s="158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</row>
    <row r="821" spans="1:25" ht="13.5" customHeight="1" x14ac:dyDescent="0.35">
      <c r="A821" s="97"/>
      <c r="B821" s="158"/>
      <c r="C821" s="158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</row>
    <row r="822" spans="1:25" ht="13.5" customHeight="1" x14ac:dyDescent="0.35">
      <c r="A822" s="97"/>
      <c r="B822" s="158"/>
      <c r="C822" s="158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</row>
    <row r="823" spans="1:25" ht="13.5" customHeight="1" x14ac:dyDescent="0.35">
      <c r="A823" s="97"/>
      <c r="B823" s="158"/>
      <c r="C823" s="158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</row>
    <row r="824" spans="1:25" ht="13.5" customHeight="1" x14ac:dyDescent="0.35">
      <c r="A824" s="97"/>
      <c r="B824" s="158"/>
      <c r="C824" s="158"/>
      <c r="D824" s="158"/>
      <c r="E824" s="158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</row>
    <row r="825" spans="1:25" ht="13.5" customHeight="1" x14ac:dyDescent="0.35">
      <c r="A825" s="97"/>
      <c r="B825" s="158"/>
      <c r="C825" s="158"/>
      <c r="D825" s="158"/>
      <c r="E825" s="158"/>
      <c r="F825" s="158"/>
      <c r="G825" s="158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</row>
    <row r="826" spans="1:25" ht="13.5" customHeight="1" x14ac:dyDescent="0.35">
      <c r="A826" s="97"/>
      <c r="B826" s="158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</row>
    <row r="827" spans="1:25" ht="13.5" customHeight="1" x14ac:dyDescent="0.35">
      <c r="A827" s="97"/>
      <c r="B827" s="158"/>
      <c r="C827" s="158"/>
      <c r="D827" s="158"/>
      <c r="E827" s="158"/>
      <c r="F827" s="158"/>
      <c r="G827" s="158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</row>
    <row r="828" spans="1:25" ht="13.5" customHeight="1" x14ac:dyDescent="0.35">
      <c r="A828" s="97"/>
      <c r="B828" s="158"/>
      <c r="C828" s="158"/>
      <c r="D828" s="158"/>
      <c r="E828" s="158"/>
      <c r="F828" s="158"/>
      <c r="G828" s="158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</row>
    <row r="829" spans="1:25" ht="13.5" customHeight="1" x14ac:dyDescent="0.35">
      <c r="A829" s="97"/>
      <c r="B829" s="158"/>
      <c r="C829" s="158"/>
      <c r="D829" s="158"/>
      <c r="E829" s="158"/>
      <c r="F829" s="158"/>
      <c r="G829" s="158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</row>
    <row r="830" spans="1:25" ht="13.5" customHeight="1" x14ac:dyDescent="0.35">
      <c r="A830" s="97"/>
      <c r="B830" s="158"/>
      <c r="C830" s="158"/>
      <c r="D830" s="158"/>
      <c r="E830" s="158"/>
      <c r="F830" s="158"/>
      <c r="G830" s="158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</row>
    <row r="831" spans="1:25" ht="13.5" customHeight="1" x14ac:dyDescent="0.35">
      <c r="A831" s="97"/>
      <c r="B831" s="158"/>
      <c r="C831" s="158"/>
      <c r="D831" s="158"/>
      <c r="E831" s="158"/>
      <c r="F831" s="158"/>
      <c r="G831" s="158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</row>
    <row r="832" spans="1:25" ht="13.5" customHeight="1" x14ac:dyDescent="0.35">
      <c r="A832" s="97"/>
      <c r="B832" s="158"/>
      <c r="C832" s="158"/>
      <c r="D832" s="158"/>
      <c r="E832" s="158"/>
      <c r="F832" s="158"/>
      <c r="G832" s="158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</row>
    <row r="833" spans="1:25" ht="13.5" customHeight="1" x14ac:dyDescent="0.35">
      <c r="A833" s="97"/>
      <c r="B833" s="158"/>
      <c r="C833" s="158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</row>
    <row r="834" spans="1:25" ht="13.5" customHeight="1" x14ac:dyDescent="0.35">
      <c r="A834" s="97"/>
      <c r="B834" s="158"/>
      <c r="C834" s="158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</row>
    <row r="835" spans="1:25" ht="13.5" customHeight="1" x14ac:dyDescent="0.35">
      <c r="A835" s="97"/>
      <c r="B835" s="158"/>
      <c r="C835" s="158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</row>
    <row r="836" spans="1:25" ht="13.5" customHeight="1" x14ac:dyDescent="0.35">
      <c r="A836" s="97"/>
      <c r="B836" s="158"/>
      <c r="C836" s="158"/>
      <c r="D836" s="158"/>
      <c r="E836" s="158"/>
      <c r="F836" s="158"/>
      <c r="G836" s="158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</row>
    <row r="837" spans="1:25" ht="13.5" customHeight="1" x14ac:dyDescent="0.35">
      <c r="A837" s="97"/>
      <c r="B837" s="158"/>
      <c r="C837" s="158"/>
      <c r="D837" s="158"/>
      <c r="E837" s="158"/>
      <c r="F837" s="158"/>
      <c r="G837" s="158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</row>
    <row r="838" spans="1:25" ht="13.5" customHeight="1" x14ac:dyDescent="0.35">
      <c r="A838" s="97"/>
      <c r="B838" s="158"/>
      <c r="C838" s="158"/>
      <c r="D838" s="158"/>
      <c r="E838" s="158"/>
      <c r="F838" s="158"/>
      <c r="G838" s="158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</row>
    <row r="839" spans="1:25" ht="13.5" customHeight="1" x14ac:dyDescent="0.35">
      <c r="A839" s="97"/>
      <c r="B839" s="158"/>
      <c r="C839" s="158"/>
      <c r="D839" s="158"/>
      <c r="E839" s="158"/>
      <c r="F839" s="158"/>
      <c r="G839" s="158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</row>
    <row r="840" spans="1:25" ht="13.5" customHeight="1" x14ac:dyDescent="0.35">
      <c r="A840" s="97"/>
      <c r="B840" s="158"/>
      <c r="C840" s="158"/>
      <c r="D840" s="158"/>
      <c r="E840" s="158"/>
      <c r="F840" s="158"/>
      <c r="G840" s="158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</row>
    <row r="841" spans="1:25" ht="13.5" customHeight="1" x14ac:dyDescent="0.35">
      <c r="A841" s="97"/>
      <c r="B841" s="158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</row>
    <row r="842" spans="1:25" ht="13.5" customHeight="1" x14ac:dyDescent="0.35">
      <c r="A842" s="97"/>
      <c r="B842" s="158"/>
      <c r="C842" s="158"/>
      <c r="D842" s="158"/>
      <c r="E842" s="158"/>
      <c r="F842" s="158"/>
      <c r="G842" s="158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</row>
    <row r="843" spans="1:25" ht="13.5" customHeight="1" x14ac:dyDescent="0.35">
      <c r="A843" s="97"/>
      <c r="B843" s="158"/>
      <c r="C843" s="158"/>
      <c r="D843" s="158"/>
      <c r="E843" s="158"/>
      <c r="F843" s="158"/>
      <c r="G843" s="158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</row>
    <row r="844" spans="1:25" ht="13.5" customHeight="1" x14ac:dyDescent="0.35">
      <c r="A844" s="97"/>
      <c r="B844" s="158"/>
      <c r="C844" s="158"/>
      <c r="D844" s="158"/>
      <c r="E844" s="158"/>
      <c r="F844" s="158"/>
      <c r="G844" s="158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</row>
    <row r="845" spans="1:25" ht="13.5" customHeight="1" x14ac:dyDescent="0.35">
      <c r="A845" s="97"/>
      <c r="B845" s="158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</row>
    <row r="846" spans="1:25" ht="13.5" customHeight="1" x14ac:dyDescent="0.35">
      <c r="A846" s="97"/>
      <c r="B846" s="158"/>
      <c r="C846" s="158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</row>
    <row r="847" spans="1:25" ht="13.5" customHeight="1" x14ac:dyDescent="0.35">
      <c r="A847" s="97"/>
      <c r="B847" s="158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</row>
    <row r="848" spans="1:25" ht="13.5" customHeight="1" x14ac:dyDescent="0.35">
      <c r="A848" s="97"/>
      <c r="B848" s="158"/>
      <c r="C848" s="158"/>
      <c r="D848" s="158"/>
      <c r="E848" s="158"/>
      <c r="F848" s="158"/>
      <c r="G848" s="158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</row>
    <row r="849" spans="1:25" ht="13.5" customHeight="1" x14ac:dyDescent="0.35">
      <c r="A849" s="97"/>
      <c r="B849" s="158"/>
      <c r="C849" s="158"/>
      <c r="D849" s="158"/>
      <c r="E849" s="158"/>
      <c r="F849" s="158"/>
      <c r="G849" s="158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</row>
    <row r="850" spans="1:25" ht="13.5" customHeight="1" x14ac:dyDescent="0.35">
      <c r="A850" s="97"/>
      <c r="B850" s="158"/>
      <c r="C850" s="158"/>
      <c r="D850" s="158"/>
      <c r="E850" s="158"/>
      <c r="F850" s="158"/>
      <c r="G850" s="158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</row>
    <row r="851" spans="1:25" ht="13.5" customHeight="1" x14ac:dyDescent="0.35">
      <c r="A851" s="97"/>
      <c r="B851" s="158"/>
      <c r="C851" s="158"/>
      <c r="D851" s="158"/>
      <c r="E851" s="158"/>
      <c r="F851" s="158"/>
      <c r="G851" s="158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</row>
    <row r="852" spans="1:25" ht="13.5" customHeight="1" x14ac:dyDescent="0.35">
      <c r="A852" s="97"/>
      <c r="B852" s="158"/>
      <c r="C852" s="158"/>
      <c r="D852" s="158"/>
      <c r="E852" s="158"/>
      <c r="F852" s="158"/>
      <c r="G852" s="158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</row>
    <row r="853" spans="1:25" ht="13.5" customHeight="1" x14ac:dyDescent="0.35">
      <c r="A853" s="97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</row>
    <row r="854" spans="1:25" ht="13.5" customHeight="1" x14ac:dyDescent="0.35">
      <c r="A854" s="97"/>
      <c r="B854" s="158"/>
      <c r="C854" s="158"/>
      <c r="D854" s="158"/>
      <c r="E854" s="158"/>
      <c r="F854" s="158"/>
      <c r="G854" s="158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</row>
    <row r="855" spans="1:25" ht="13.5" customHeight="1" x14ac:dyDescent="0.35">
      <c r="A855" s="97"/>
      <c r="B855" s="158"/>
      <c r="C855" s="158"/>
      <c r="D855" s="158"/>
      <c r="E855" s="158"/>
      <c r="F855" s="158"/>
      <c r="G855" s="158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</row>
    <row r="856" spans="1:25" ht="13.5" customHeight="1" x14ac:dyDescent="0.35">
      <c r="A856" s="97"/>
      <c r="B856" s="158"/>
      <c r="C856" s="158"/>
      <c r="D856" s="158"/>
      <c r="E856" s="158"/>
      <c r="F856" s="158"/>
      <c r="G856" s="158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</row>
    <row r="857" spans="1:25" ht="13.5" customHeight="1" x14ac:dyDescent="0.35">
      <c r="A857" s="97"/>
      <c r="B857" s="158"/>
      <c r="C857" s="158"/>
      <c r="D857" s="158"/>
      <c r="E857" s="158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</row>
    <row r="858" spans="1:25" ht="13.5" customHeight="1" x14ac:dyDescent="0.35">
      <c r="A858" s="97"/>
      <c r="B858" s="158"/>
      <c r="C858" s="158"/>
      <c r="D858" s="158"/>
      <c r="E858" s="158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</row>
    <row r="859" spans="1:25" ht="13.5" customHeight="1" x14ac:dyDescent="0.35">
      <c r="A859" s="97"/>
      <c r="B859" s="158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</row>
    <row r="860" spans="1:25" ht="13.5" customHeight="1" x14ac:dyDescent="0.35">
      <c r="A860" s="97"/>
      <c r="B860" s="158"/>
      <c r="C860" s="158"/>
      <c r="D860" s="158"/>
      <c r="E860" s="158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</row>
    <row r="861" spans="1:25" ht="13.5" customHeight="1" x14ac:dyDescent="0.35">
      <c r="A861" s="97"/>
      <c r="B861" s="158"/>
      <c r="C861" s="158"/>
      <c r="D861" s="158"/>
      <c r="E861" s="158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</row>
    <row r="862" spans="1:25" ht="13.5" customHeight="1" x14ac:dyDescent="0.35">
      <c r="A862" s="97"/>
      <c r="B862" s="158"/>
      <c r="C862" s="158"/>
      <c r="D862" s="158"/>
      <c r="E862" s="158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</row>
    <row r="863" spans="1:25" ht="13.5" customHeight="1" x14ac:dyDescent="0.35">
      <c r="A863" s="97"/>
      <c r="B863" s="158"/>
      <c r="C863" s="158"/>
      <c r="D863" s="158"/>
      <c r="E863" s="158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</row>
    <row r="864" spans="1:25" ht="13.5" customHeight="1" x14ac:dyDescent="0.35">
      <c r="A864" s="97"/>
      <c r="B864" s="158"/>
      <c r="C864" s="158"/>
      <c r="D864" s="158"/>
      <c r="E864" s="158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</row>
    <row r="865" spans="1:25" ht="13.5" customHeight="1" x14ac:dyDescent="0.35">
      <c r="A865" s="97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</row>
    <row r="866" spans="1:25" ht="13.5" customHeight="1" x14ac:dyDescent="0.35">
      <c r="A866" s="97"/>
      <c r="B866" s="158"/>
      <c r="C866" s="158"/>
      <c r="D866" s="158"/>
      <c r="E866" s="158"/>
      <c r="F866" s="158"/>
      <c r="G866" s="158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</row>
    <row r="867" spans="1:25" ht="13.5" customHeight="1" x14ac:dyDescent="0.35">
      <c r="A867" s="97"/>
      <c r="B867" s="158"/>
      <c r="C867" s="158"/>
      <c r="D867" s="158"/>
      <c r="E867" s="158"/>
      <c r="F867" s="158"/>
      <c r="G867" s="158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</row>
    <row r="868" spans="1:25" ht="13.5" customHeight="1" x14ac:dyDescent="0.35">
      <c r="A868" s="97"/>
      <c r="B868" s="158"/>
      <c r="C868" s="158"/>
      <c r="D868" s="158"/>
      <c r="E868" s="158"/>
      <c r="F868" s="158"/>
      <c r="G868" s="158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</row>
    <row r="869" spans="1:25" ht="13.5" customHeight="1" x14ac:dyDescent="0.35">
      <c r="A869" s="97"/>
      <c r="B869" s="158"/>
      <c r="C869" s="158"/>
      <c r="D869" s="158"/>
      <c r="E869" s="158"/>
      <c r="F869" s="158"/>
      <c r="G869" s="158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</row>
    <row r="870" spans="1:25" ht="13.5" customHeight="1" x14ac:dyDescent="0.35">
      <c r="A870" s="97"/>
      <c r="B870" s="158"/>
      <c r="C870" s="158"/>
      <c r="D870" s="158"/>
      <c r="E870" s="158"/>
      <c r="F870" s="158"/>
      <c r="G870" s="158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</row>
    <row r="871" spans="1:25" ht="13.5" customHeight="1" x14ac:dyDescent="0.35">
      <c r="A871" s="97"/>
      <c r="B871" s="158"/>
      <c r="C871" s="158"/>
      <c r="D871" s="158"/>
      <c r="E871" s="158"/>
      <c r="F871" s="158"/>
      <c r="G871" s="158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</row>
    <row r="872" spans="1:25" ht="13.5" customHeight="1" x14ac:dyDescent="0.35">
      <c r="A872" s="97"/>
      <c r="B872" s="158"/>
      <c r="C872" s="158"/>
      <c r="D872" s="158"/>
      <c r="E872" s="158"/>
      <c r="F872" s="158"/>
      <c r="G872" s="158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</row>
    <row r="873" spans="1:25" ht="13.5" customHeight="1" x14ac:dyDescent="0.35">
      <c r="A873" s="97"/>
      <c r="B873" s="158"/>
      <c r="C873" s="158"/>
      <c r="D873" s="158"/>
      <c r="E873" s="158"/>
      <c r="F873" s="158"/>
      <c r="G873" s="158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</row>
    <row r="874" spans="1:25" ht="13.5" customHeight="1" x14ac:dyDescent="0.35">
      <c r="A874" s="97"/>
      <c r="B874" s="158"/>
      <c r="C874" s="158"/>
      <c r="D874" s="158"/>
      <c r="E874" s="158"/>
      <c r="F874" s="158"/>
      <c r="G874" s="158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</row>
    <row r="875" spans="1:25" ht="13.5" customHeight="1" x14ac:dyDescent="0.35">
      <c r="A875" s="97"/>
      <c r="B875" s="158"/>
      <c r="C875" s="158"/>
      <c r="D875" s="158"/>
      <c r="E875" s="158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</row>
    <row r="876" spans="1:25" ht="13.5" customHeight="1" x14ac:dyDescent="0.35">
      <c r="A876" s="97"/>
      <c r="B876" s="158"/>
      <c r="C876" s="158"/>
      <c r="D876" s="158"/>
      <c r="E876" s="158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</row>
    <row r="877" spans="1:25" ht="13.5" customHeight="1" x14ac:dyDescent="0.35">
      <c r="A877" s="97"/>
      <c r="B877" s="158"/>
      <c r="C877" s="158"/>
      <c r="D877" s="158"/>
      <c r="E877" s="158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</row>
    <row r="878" spans="1:25" ht="13.5" customHeight="1" x14ac:dyDescent="0.35">
      <c r="A878" s="97"/>
      <c r="B878" s="158"/>
      <c r="C878" s="158"/>
      <c r="D878" s="158"/>
      <c r="E878" s="158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</row>
    <row r="879" spans="1:25" ht="13.5" customHeight="1" x14ac:dyDescent="0.35">
      <c r="A879" s="97"/>
      <c r="B879" s="158"/>
      <c r="C879" s="158"/>
      <c r="D879" s="158"/>
      <c r="E879" s="158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</row>
    <row r="880" spans="1:25" ht="13.5" customHeight="1" x14ac:dyDescent="0.35">
      <c r="A880" s="97"/>
      <c r="B880" s="158"/>
      <c r="C880" s="158"/>
      <c r="D880" s="158"/>
      <c r="E880" s="158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</row>
    <row r="881" spans="1:25" ht="13.5" customHeight="1" x14ac:dyDescent="0.35">
      <c r="A881" s="97"/>
      <c r="B881" s="158"/>
      <c r="C881" s="158"/>
      <c r="D881" s="158"/>
      <c r="E881" s="158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</row>
    <row r="882" spans="1:25" ht="13.5" customHeight="1" x14ac:dyDescent="0.35">
      <c r="A882" s="97"/>
      <c r="B882" s="158"/>
      <c r="C882" s="158"/>
      <c r="D882" s="158"/>
      <c r="E882" s="158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</row>
    <row r="883" spans="1:25" ht="13.5" customHeight="1" x14ac:dyDescent="0.35">
      <c r="A883" s="97"/>
      <c r="B883" s="158"/>
      <c r="C883" s="158"/>
      <c r="D883" s="158"/>
      <c r="E883" s="158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</row>
    <row r="884" spans="1:25" ht="13.5" customHeight="1" x14ac:dyDescent="0.35">
      <c r="A884" s="97"/>
      <c r="B884" s="158"/>
      <c r="C884" s="158"/>
      <c r="D884" s="158"/>
      <c r="E884" s="158"/>
      <c r="F884" s="158"/>
      <c r="G884" s="158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</row>
    <row r="885" spans="1:25" ht="13.5" customHeight="1" x14ac:dyDescent="0.35">
      <c r="A885" s="97"/>
      <c r="B885" s="158"/>
      <c r="C885" s="158"/>
      <c r="D885" s="158"/>
      <c r="E885" s="158"/>
      <c r="F885" s="158"/>
      <c r="G885" s="158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</row>
    <row r="886" spans="1:25" ht="13.5" customHeight="1" x14ac:dyDescent="0.35">
      <c r="A886" s="97"/>
      <c r="B886" s="158"/>
      <c r="C886" s="158"/>
      <c r="D886" s="158"/>
      <c r="E886" s="158"/>
      <c r="F886" s="158"/>
      <c r="G886" s="158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</row>
    <row r="887" spans="1:25" ht="13.5" customHeight="1" x14ac:dyDescent="0.35">
      <c r="A887" s="97"/>
      <c r="B887" s="158"/>
      <c r="C887" s="158"/>
      <c r="D887" s="158"/>
      <c r="E887" s="158"/>
      <c r="F887" s="158"/>
      <c r="G887" s="158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</row>
    <row r="888" spans="1:25" ht="13.5" customHeight="1" x14ac:dyDescent="0.35">
      <c r="A888" s="97"/>
      <c r="B888" s="158"/>
      <c r="C888" s="158"/>
      <c r="D888" s="158"/>
      <c r="E888" s="158"/>
      <c r="F888" s="158"/>
      <c r="G888" s="158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</row>
    <row r="889" spans="1:25" ht="13.5" customHeight="1" x14ac:dyDescent="0.35">
      <c r="A889" s="97"/>
      <c r="B889" s="158"/>
      <c r="C889" s="158"/>
      <c r="D889" s="158"/>
      <c r="E889" s="158"/>
      <c r="F889" s="158"/>
      <c r="G889" s="158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</row>
    <row r="890" spans="1:25" ht="13.5" customHeight="1" x14ac:dyDescent="0.35">
      <c r="A890" s="97"/>
      <c r="B890" s="158"/>
      <c r="C890" s="158"/>
      <c r="D890" s="158"/>
      <c r="E890" s="158"/>
      <c r="F890" s="158"/>
      <c r="G890" s="158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</row>
    <row r="891" spans="1:25" ht="13.5" customHeight="1" x14ac:dyDescent="0.35">
      <c r="A891" s="97"/>
      <c r="B891" s="158"/>
      <c r="C891" s="158"/>
      <c r="D891" s="158"/>
      <c r="E891" s="158"/>
      <c r="F891" s="158"/>
      <c r="G891" s="158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</row>
    <row r="892" spans="1:25" ht="13.5" customHeight="1" x14ac:dyDescent="0.35">
      <c r="A892" s="97"/>
      <c r="B892" s="158"/>
      <c r="C892" s="158"/>
      <c r="D892" s="158"/>
      <c r="E892" s="158"/>
      <c r="F892" s="158"/>
      <c r="G892" s="158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</row>
    <row r="893" spans="1:25" ht="13.5" customHeight="1" x14ac:dyDescent="0.35">
      <c r="A893" s="97"/>
      <c r="B893" s="158"/>
      <c r="C893" s="158"/>
      <c r="D893" s="158"/>
      <c r="E893" s="158"/>
      <c r="F893" s="158"/>
      <c r="G893" s="158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</row>
    <row r="894" spans="1:25" ht="13.5" customHeight="1" x14ac:dyDescent="0.35">
      <c r="A894" s="97"/>
      <c r="B894" s="158"/>
      <c r="C894" s="158"/>
      <c r="D894" s="158"/>
      <c r="E894" s="158"/>
      <c r="F894" s="158"/>
      <c r="G894" s="158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</row>
    <row r="895" spans="1:25" ht="13.5" customHeight="1" x14ac:dyDescent="0.35">
      <c r="A895" s="97"/>
      <c r="B895" s="158"/>
      <c r="C895" s="158"/>
      <c r="D895" s="158"/>
      <c r="E895" s="158"/>
      <c r="F895" s="158"/>
      <c r="G895" s="158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</row>
    <row r="896" spans="1:25" ht="13.5" customHeight="1" x14ac:dyDescent="0.35">
      <c r="A896" s="97"/>
      <c r="B896" s="158"/>
      <c r="C896" s="158"/>
      <c r="D896" s="158"/>
      <c r="E896" s="158"/>
      <c r="F896" s="158"/>
      <c r="G896" s="158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</row>
    <row r="897" spans="1:25" ht="13.5" customHeight="1" x14ac:dyDescent="0.35">
      <c r="A897" s="97"/>
      <c r="B897" s="158"/>
      <c r="C897" s="158"/>
      <c r="D897" s="158"/>
      <c r="E897" s="158"/>
      <c r="F897" s="158"/>
      <c r="G897" s="158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</row>
    <row r="898" spans="1:25" ht="13.5" customHeight="1" x14ac:dyDescent="0.35">
      <c r="A898" s="97"/>
      <c r="B898" s="158"/>
      <c r="C898" s="158"/>
      <c r="D898" s="158"/>
      <c r="E898" s="158"/>
      <c r="F898" s="158"/>
      <c r="G898" s="158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</row>
    <row r="899" spans="1:25" ht="13.5" customHeight="1" x14ac:dyDescent="0.35">
      <c r="A899" s="97"/>
      <c r="B899" s="158"/>
      <c r="C899" s="158"/>
      <c r="D899" s="158"/>
      <c r="E899" s="158"/>
      <c r="F899" s="158"/>
      <c r="G899" s="158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</row>
    <row r="900" spans="1:25" ht="13.5" customHeight="1" x14ac:dyDescent="0.35">
      <c r="A900" s="97"/>
      <c r="B900" s="158"/>
      <c r="C900" s="158"/>
      <c r="D900" s="158"/>
      <c r="E900" s="158"/>
      <c r="F900" s="158"/>
      <c r="G900" s="158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</row>
    <row r="901" spans="1:25" ht="13.5" customHeight="1" x14ac:dyDescent="0.35">
      <c r="A901" s="97"/>
      <c r="B901" s="158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</row>
    <row r="902" spans="1:25" ht="13.5" customHeight="1" x14ac:dyDescent="0.35">
      <c r="A902" s="97"/>
      <c r="B902" s="158"/>
      <c r="C902" s="158"/>
      <c r="D902" s="158"/>
      <c r="E902" s="158"/>
      <c r="F902" s="158"/>
      <c r="G902" s="158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</row>
    <row r="903" spans="1:25" ht="13.5" customHeight="1" x14ac:dyDescent="0.35">
      <c r="A903" s="97"/>
      <c r="B903" s="158"/>
      <c r="C903" s="158"/>
      <c r="D903" s="158"/>
      <c r="E903" s="158"/>
      <c r="F903" s="158"/>
      <c r="G903" s="158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</row>
    <row r="904" spans="1:25" ht="13.5" customHeight="1" x14ac:dyDescent="0.35">
      <c r="A904" s="97"/>
      <c r="B904" s="158"/>
      <c r="C904" s="158"/>
      <c r="D904" s="158"/>
      <c r="E904" s="158"/>
      <c r="F904" s="158"/>
      <c r="G904" s="158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</row>
    <row r="905" spans="1:25" ht="13.5" customHeight="1" x14ac:dyDescent="0.35">
      <c r="A905" s="97"/>
      <c r="B905" s="158"/>
      <c r="C905" s="158"/>
      <c r="D905" s="158"/>
      <c r="E905" s="158"/>
      <c r="F905" s="158"/>
      <c r="G905" s="158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</row>
    <row r="906" spans="1:25" ht="13.5" customHeight="1" x14ac:dyDescent="0.35">
      <c r="A906" s="97"/>
      <c r="B906" s="158"/>
      <c r="C906" s="158"/>
      <c r="D906" s="158"/>
      <c r="E906" s="158"/>
      <c r="F906" s="158"/>
      <c r="G906" s="158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</row>
    <row r="907" spans="1:25" ht="13.5" customHeight="1" x14ac:dyDescent="0.35">
      <c r="A907" s="97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</row>
    <row r="908" spans="1:25" ht="13.5" customHeight="1" x14ac:dyDescent="0.35">
      <c r="A908" s="97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</row>
    <row r="909" spans="1:25" ht="13.5" customHeight="1" x14ac:dyDescent="0.35">
      <c r="A909" s="97"/>
      <c r="B909" s="158"/>
      <c r="C909" s="158"/>
      <c r="D909" s="158"/>
      <c r="E909" s="158"/>
      <c r="F909" s="158"/>
      <c r="G909" s="158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</row>
    <row r="910" spans="1:25" ht="13.5" customHeight="1" x14ac:dyDescent="0.35">
      <c r="A910" s="97"/>
      <c r="B910" s="158"/>
      <c r="C910" s="158"/>
      <c r="D910" s="158"/>
      <c r="E910" s="158"/>
      <c r="F910" s="158"/>
      <c r="G910" s="158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</row>
    <row r="911" spans="1:25" ht="13.5" customHeight="1" x14ac:dyDescent="0.35">
      <c r="A911" s="97"/>
      <c r="B911" s="158"/>
      <c r="C911" s="158"/>
      <c r="D911" s="158"/>
      <c r="E911" s="158"/>
      <c r="F911" s="158"/>
      <c r="G911" s="158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</row>
    <row r="912" spans="1:25" ht="13.5" customHeight="1" x14ac:dyDescent="0.35">
      <c r="A912" s="97"/>
      <c r="B912" s="158"/>
      <c r="C912" s="158"/>
      <c r="D912" s="158"/>
      <c r="E912" s="158"/>
      <c r="F912" s="158"/>
      <c r="G912" s="158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</row>
    <row r="913" spans="1:25" ht="13.5" customHeight="1" x14ac:dyDescent="0.35">
      <c r="A913" s="97"/>
      <c r="B913" s="158"/>
      <c r="C913" s="158"/>
      <c r="D913" s="158"/>
      <c r="E913" s="158"/>
      <c r="F913" s="158"/>
      <c r="G913" s="158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</row>
    <row r="914" spans="1:25" ht="13.5" customHeight="1" x14ac:dyDescent="0.35">
      <c r="A914" s="97"/>
      <c r="B914" s="158"/>
      <c r="C914" s="158"/>
      <c r="D914" s="158"/>
      <c r="E914" s="158"/>
      <c r="F914" s="158"/>
      <c r="G914" s="158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</row>
    <row r="915" spans="1:25" ht="13.5" customHeight="1" x14ac:dyDescent="0.35">
      <c r="A915" s="97"/>
      <c r="B915" s="158"/>
      <c r="C915" s="158"/>
      <c r="D915" s="158"/>
      <c r="E915" s="158"/>
      <c r="F915" s="158"/>
      <c r="G915" s="158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</row>
    <row r="916" spans="1:25" ht="13.5" customHeight="1" x14ac:dyDescent="0.35">
      <c r="A916" s="97"/>
      <c r="B916" s="158"/>
      <c r="C916" s="158"/>
      <c r="D916" s="158"/>
      <c r="E916" s="158"/>
      <c r="F916" s="158"/>
      <c r="G916" s="158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</row>
    <row r="917" spans="1:25" ht="13.5" customHeight="1" x14ac:dyDescent="0.35">
      <c r="A917" s="97"/>
      <c r="B917" s="158"/>
      <c r="C917" s="158"/>
      <c r="D917" s="158"/>
      <c r="E917" s="158"/>
      <c r="F917" s="158"/>
      <c r="G917" s="158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</row>
    <row r="918" spans="1:25" ht="13.5" customHeight="1" x14ac:dyDescent="0.35">
      <c r="A918" s="97"/>
      <c r="B918" s="158"/>
      <c r="C918" s="158"/>
      <c r="D918" s="158"/>
      <c r="E918" s="158"/>
      <c r="F918" s="158"/>
      <c r="G918" s="158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</row>
    <row r="919" spans="1:25" ht="13.5" customHeight="1" x14ac:dyDescent="0.35">
      <c r="A919" s="97"/>
      <c r="B919" s="158"/>
      <c r="C919" s="158"/>
      <c r="D919" s="158"/>
      <c r="E919" s="158"/>
      <c r="F919" s="158"/>
      <c r="G919" s="158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</row>
    <row r="920" spans="1:25" ht="13.5" customHeight="1" x14ac:dyDescent="0.35">
      <c r="A920" s="97"/>
      <c r="B920" s="158"/>
      <c r="C920" s="158"/>
      <c r="D920" s="158"/>
      <c r="E920" s="158"/>
      <c r="F920" s="158"/>
      <c r="G920" s="158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</row>
    <row r="921" spans="1:25" ht="13.5" customHeight="1" x14ac:dyDescent="0.35">
      <c r="A921" s="97"/>
      <c r="B921" s="158"/>
      <c r="C921" s="158"/>
      <c r="D921" s="158"/>
      <c r="E921" s="158"/>
      <c r="F921" s="158"/>
      <c r="G921" s="158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</row>
    <row r="922" spans="1:25" ht="13.5" customHeight="1" x14ac:dyDescent="0.35">
      <c r="A922" s="97"/>
      <c r="B922" s="158"/>
      <c r="C922" s="158"/>
      <c r="D922" s="158"/>
      <c r="E922" s="158"/>
      <c r="F922" s="158"/>
      <c r="G922" s="158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</row>
    <row r="923" spans="1:25" ht="13.5" customHeight="1" x14ac:dyDescent="0.35">
      <c r="A923" s="97"/>
      <c r="B923" s="158"/>
      <c r="C923" s="158"/>
      <c r="D923" s="158"/>
      <c r="E923" s="158"/>
      <c r="F923" s="158"/>
      <c r="G923" s="158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</row>
    <row r="924" spans="1:25" ht="13.5" customHeight="1" x14ac:dyDescent="0.35">
      <c r="A924" s="97"/>
      <c r="B924" s="158"/>
      <c r="C924" s="158"/>
      <c r="D924" s="158"/>
      <c r="E924" s="158"/>
      <c r="F924" s="158"/>
      <c r="G924" s="158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</row>
    <row r="925" spans="1:25" ht="13.5" customHeight="1" x14ac:dyDescent="0.35">
      <c r="A925" s="97"/>
      <c r="B925" s="158"/>
      <c r="C925" s="158"/>
      <c r="D925" s="158"/>
      <c r="E925" s="158"/>
      <c r="F925" s="158"/>
      <c r="G925" s="158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</row>
    <row r="926" spans="1:25" ht="13.5" customHeight="1" x14ac:dyDescent="0.35">
      <c r="A926" s="97"/>
      <c r="B926" s="158"/>
      <c r="C926" s="158"/>
      <c r="D926" s="158"/>
      <c r="E926" s="158"/>
      <c r="F926" s="158"/>
      <c r="G926" s="158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</row>
    <row r="927" spans="1:25" ht="13.5" customHeight="1" x14ac:dyDescent="0.35">
      <c r="A927" s="97"/>
      <c r="B927" s="158"/>
      <c r="C927" s="158"/>
      <c r="D927" s="158"/>
      <c r="E927" s="158"/>
      <c r="F927" s="158"/>
      <c r="G927" s="158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</row>
    <row r="928" spans="1:25" ht="13.5" customHeight="1" x14ac:dyDescent="0.35">
      <c r="A928" s="97"/>
      <c r="B928" s="158"/>
      <c r="C928" s="158"/>
      <c r="D928" s="158"/>
      <c r="E928" s="158"/>
      <c r="F928" s="158"/>
      <c r="G928" s="158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</row>
    <row r="929" spans="1:25" ht="13.5" customHeight="1" x14ac:dyDescent="0.35">
      <c r="A929" s="97"/>
      <c r="B929" s="158"/>
      <c r="C929" s="158"/>
      <c r="D929" s="158"/>
      <c r="E929" s="158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</row>
    <row r="930" spans="1:25" ht="13.5" customHeight="1" x14ac:dyDescent="0.35">
      <c r="A930" s="97"/>
      <c r="B930" s="158"/>
      <c r="C930" s="158"/>
      <c r="D930" s="158"/>
      <c r="E930" s="158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</row>
    <row r="931" spans="1:25" ht="13.5" customHeight="1" x14ac:dyDescent="0.35">
      <c r="A931" s="97"/>
      <c r="B931" s="158"/>
      <c r="C931" s="158"/>
      <c r="D931" s="158"/>
      <c r="E931" s="158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</row>
    <row r="932" spans="1:25" ht="13.5" customHeight="1" x14ac:dyDescent="0.35">
      <c r="A932" s="97"/>
      <c r="B932" s="158"/>
      <c r="C932" s="158"/>
      <c r="D932" s="158"/>
      <c r="E932" s="158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</row>
    <row r="933" spans="1:25" ht="13.5" customHeight="1" x14ac:dyDescent="0.35">
      <c r="A933" s="97"/>
      <c r="B933" s="158"/>
      <c r="C933" s="158"/>
      <c r="D933" s="158"/>
      <c r="E933" s="158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</row>
    <row r="934" spans="1:25" ht="13.5" customHeight="1" x14ac:dyDescent="0.35">
      <c r="A934" s="97"/>
      <c r="B934" s="158"/>
      <c r="C934" s="158"/>
      <c r="D934" s="158"/>
      <c r="E934" s="158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</row>
    <row r="935" spans="1:25" ht="13.5" customHeight="1" x14ac:dyDescent="0.35">
      <c r="A935" s="97"/>
      <c r="B935" s="158"/>
      <c r="C935" s="158"/>
      <c r="D935" s="158"/>
      <c r="E935" s="158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</row>
    <row r="936" spans="1:25" ht="13.5" customHeight="1" x14ac:dyDescent="0.35">
      <c r="A936" s="97"/>
      <c r="B936" s="158"/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</row>
    <row r="937" spans="1:25" ht="13.5" customHeight="1" x14ac:dyDescent="0.35">
      <c r="A937" s="97"/>
      <c r="B937" s="158"/>
      <c r="C937" s="158"/>
      <c r="D937" s="158"/>
      <c r="E937" s="158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</row>
    <row r="938" spans="1:25" ht="13.5" customHeight="1" x14ac:dyDescent="0.35">
      <c r="A938" s="97"/>
      <c r="B938" s="158"/>
      <c r="C938" s="158"/>
      <c r="D938" s="158"/>
      <c r="E938" s="158"/>
      <c r="F938" s="158"/>
      <c r="G938" s="158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</row>
    <row r="939" spans="1:25" ht="13.5" customHeight="1" x14ac:dyDescent="0.35">
      <c r="A939" s="97"/>
      <c r="B939" s="158"/>
      <c r="C939" s="158"/>
      <c r="D939" s="158"/>
      <c r="E939" s="158"/>
      <c r="F939" s="158"/>
      <c r="G939" s="158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</row>
    <row r="940" spans="1:25" ht="13.5" customHeight="1" x14ac:dyDescent="0.35">
      <c r="A940" s="97"/>
      <c r="B940" s="158"/>
      <c r="C940" s="158"/>
      <c r="D940" s="158"/>
      <c r="E940" s="158"/>
      <c r="F940" s="158"/>
      <c r="G940" s="158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</row>
    <row r="941" spans="1:25" ht="13.5" customHeight="1" x14ac:dyDescent="0.35">
      <c r="A941" s="97"/>
      <c r="B941" s="158"/>
      <c r="C941" s="158"/>
      <c r="D941" s="158"/>
      <c r="E941" s="158"/>
      <c r="F941" s="158"/>
      <c r="G941" s="158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</row>
    <row r="942" spans="1:25" ht="13.5" customHeight="1" x14ac:dyDescent="0.35">
      <c r="A942" s="97"/>
      <c r="B942" s="158"/>
      <c r="C942" s="158"/>
      <c r="D942" s="158"/>
      <c r="E942" s="158"/>
      <c r="F942" s="158"/>
      <c r="G942" s="158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</row>
    <row r="943" spans="1:25" ht="13.5" customHeight="1" x14ac:dyDescent="0.35">
      <c r="A943" s="97"/>
      <c r="B943" s="158"/>
      <c r="C943" s="158"/>
      <c r="D943" s="158"/>
      <c r="E943" s="158"/>
      <c r="F943" s="158"/>
      <c r="G943" s="158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</row>
    <row r="944" spans="1:25" ht="13.5" customHeight="1" x14ac:dyDescent="0.35">
      <c r="A944" s="97"/>
      <c r="B944" s="158"/>
      <c r="C944" s="158"/>
      <c r="D944" s="158"/>
      <c r="E944" s="158"/>
      <c r="F944" s="158"/>
      <c r="G944" s="158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</row>
    <row r="945" spans="1:25" ht="13.5" customHeight="1" x14ac:dyDescent="0.35">
      <c r="A945" s="97"/>
      <c r="B945" s="158"/>
      <c r="C945" s="158"/>
      <c r="D945" s="158"/>
      <c r="E945" s="158"/>
      <c r="F945" s="158"/>
      <c r="G945" s="158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</row>
    <row r="946" spans="1:25" ht="13.5" customHeight="1" x14ac:dyDescent="0.35">
      <c r="A946" s="97"/>
      <c r="B946" s="158"/>
      <c r="C946" s="158"/>
      <c r="D946" s="158"/>
      <c r="E946" s="158"/>
      <c r="F946" s="158"/>
      <c r="G946" s="158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</row>
    <row r="947" spans="1:25" ht="13.5" customHeight="1" x14ac:dyDescent="0.35">
      <c r="A947" s="97"/>
      <c r="B947" s="158"/>
      <c r="C947" s="158"/>
      <c r="D947" s="158"/>
      <c r="E947" s="158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</row>
    <row r="948" spans="1:25" ht="13.5" customHeight="1" x14ac:dyDescent="0.35">
      <c r="A948" s="97"/>
      <c r="B948" s="158"/>
      <c r="C948" s="158"/>
      <c r="D948" s="158"/>
      <c r="E948" s="158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</row>
    <row r="949" spans="1:25" ht="13.5" customHeight="1" x14ac:dyDescent="0.35">
      <c r="A949" s="97"/>
      <c r="B949" s="158"/>
      <c r="C949" s="158"/>
      <c r="D949" s="158"/>
      <c r="E949" s="158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</row>
    <row r="950" spans="1:25" ht="13.5" customHeight="1" x14ac:dyDescent="0.35">
      <c r="A950" s="97"/>
      <c r="B950" s="158"/>
      <c r="C950" s="158"/>
      <c r="D950" s="158"/>
      <c r="E950" s="158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</row>
    <row r="951" spans="1:25" ht="13.5" customHeight="1" x14ac:dyDescent="0.35">
      <c r="A951" s="97"/>
      <c r="B951" s="158"/>
      <c r="C951" s="158"/>
      <c r="D951" s="158"/>
      <c r="E951" s="158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</row>
    <row r="952" spans="1:25" ht="13.5" customHeight="1" x14ac:dyDescent="0.35">
      <c r="A952" s="97"/>
      <c r="B952" s="158"/>
      <c r="C952" s="158"/>
      <c r="D952" s="158"/>
      <c r="E952" s="158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</row>
    <row r="953" spans="1:25" ht="13.5" customHeight="1" x14ac:dyDescent="0.35">
      <c r="A953" s="97"/>
      <c r="B953" s="158"/>
      <c r="C953" s="158"/>
      <c r="D953" s="158"/>
      <c r="E953" s="158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</row>
    <row r="954" spans="1:25" ht="13.5" customHeight="1" x14ac:dyDescent="0.35">
      <c r="A954" s="97"/>
      <c r="B954" s="158"/>
      <c r="C954" s="158"/>
      <c r="D954" s="158"/>
      <c r="E954" s="158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</row>
    <row r="955" spans="1:25" ht="13.5" customHeight="1" x14ac:dyDescent="0.35">
      <c r="A955" s="97"/>
      <c r="B955" s="158"/>
      <c r="C955" s="158"/>
      <c r="D955" s="158"/>
      <c r="E955" s="158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</row>
    <row r="956" spans="1:25" ht="13.5" customHeight="1" x14ac:dyDescent="0.35">
      <c r="A956" s="97"/>
      <c r="B956" s="158"/>
      <c r="C956" s="158"/>
      <c r="D956" s="158"/>
      <c r="E956" s="158"/>
      <c r="F956" s="158"/>
      <c r="G956" s="158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</row>
    <row r="957" spans="1:25" ht="13.5" customHeight="1" x14ac:dyDescent="0.35">
      <c r="A957" s="97"/>
      <c r="B957" s="158"/>
      <c r="C957" s="158"/>
      <c r="D957" s="158"/>
      <c r="E957" s="158"/>
      <c r="F957" s="158"/>
      <c r="G957" s="158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</row>
    <row r="958" spans="1:25" ht="13.5" customHeight="1" x14ac:dyDescent="0.35">
      <c r="A958" s="97"/>
      <c r="B958" s="158"/>
      <c r="C958" s="158"/>
      <c r="D958" s="158"/>
      <c r="E958" s="158"/>
      <c r="F958" s="158"/>
      <c r="G958" s="158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</row>
    <row r="959" spans="1:25" ht="13.5" customHeight="1" x14ac:dyDescent="0.35">
      <c r="A959" s="97"/>
      <c r="B959" s="158"/>
      <c r="C959" s="158"/>
      <c r="D959" s="158"/>
      <c r="E959" s="158"/>
      <c r="F959" s="158"/>
      <c r="G959" s="158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</row>
    <row r="960" spans="1:25" ht="13.5" customHeight="1" x14ac:dyDescent="0.35">
      <c r="A960" s="97"/>
      <c r="B960" s="158"/>
      <c r="C960" s="158"/>
      <c r="D960" s="158"/>
      <c r="E960" s="158"/>
      <c r="F960" s="158"/>
      <c r="G960" s="158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</row>
    <row r="961" spans="1:25" ht="13.5" customHeight="1" x14ac:dyDescent="0.35">
      <c r="A961" s="97"/>
      <c r="B961" s="158"/>
      <c r="C961" s="158"/>
      <c r="D961" s="158"/>
      <c r="E961" s="158"/>
      <c r="F961" s="158"/>
      <c r="G961" s="158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</row>
    <row r="962" spans="1:25" ht="13.5" customHeight="1" x14ac:dyDescent="0.35">
      <c r="A962" s="97"/>
      <c r="B962" s="158"/>
      <c r="C962" s="158"/>
      <c r="D962" s="158"/>
      <c r="E962" s="158"/>
      <c r="F962" s="158"/>
      <c r="G962" s="158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</row>
    <row r="963" spans="1:25" ht="13.5" customHeight="1" x14ac:dyDescent="0.35">
      <c r="A963" s="97"/>
      <c r="B963" s="158"/>
      <c r="C963" s="158"/>
      <c r="D963" s="158"/>
      <c r="E963" s="158"/>
      <c r="F963" s="158"/>
      <c r="G963" s="158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</row>
    <row r="964" spans="1:25" ht="13.5" customHeight="1" x14ac:dyDescent="0.35">
      <c r="A964" s="97"/>
      <c r="B964" s="158"/>
      <c r="C964" s="158"/>
      <c r="D964" s="158"/>
      <c r="E964" s="158"/>
      <c r="F964" s="158"/>
      <c r="G964" s="158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</row>
    <row r="965" spans="1:25" ht="13.5" customHeight="1" x14ac:dyDescent="0.35">
      <c r="A965" s="97"/>
      <c r="B965" s="158"/>
      <c r="C965" s="158"/>
      <c r="D965" s="158"/>
      <c r="E965" s="158"/>
      <c r="F965" s="158"/>
      <c r="G965" s="158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</row>
    <row r="966" spans="1:25" ht="13.5" customHeight="1" x14ac:dyDescent="0.35">
      <c r="A966" s="97"/>
      <c r="B966" s="158"/>
      <c r="C966" s="158"/>
      <c r="D966" s="158"/>
      <c r="E966" s="158"/>
      <c r="F966" s="158"/>
      <c r="G966" s="158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</row>
    <row r="967" spans="1:25" ht="13.5" customHeight="1" x14ac:dyDescent="0.35">
      <c r="A967" s="97"/>
      <c r="B967" s="158"/>
      <c r="C967" s="158"/>
      <c r="D967" s="158"/>
      <c r="E967" s="158"/>
      <c r="F967" s="158"/>
      <c r="G967" s="158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</row>
    <row r="968" spans="1:25" ht="13.5" customHeight="1" x14ac:dyDescent="0.35">
      <c r="A968" s="97"/>
      <c r="B968" s="158"/>
      <c r="C968" s="158"/>
      <c r="D968" s="158"/>
      <c r="E968" s="158"/>
      <c r="F968" s="158"/>
      <c r="G968" s="158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</row>
    <row r="969" spans="1:25" ht="13.5" customHeight="1" x14ac:dyDescent="0.35">
      <c r="A969" s="97"/>
      <c r="B969" s="158"/>
      <c r="C969" s="158"/>
      <c r="D969" s="158"/>
      <c r="E969" s="158"/>
      <c r="F969" s="158"/>
      <c r="G969" s="158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</row>
    <row r="970" spans="1:25" ht="13.5" customHeight="1" x14ac:dyDescent="0.35">
      <c r="A970" s="97"/>
      <c r="B970" s="158"/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5" ht="13.5" customHeight="1" x14ac:dyDescent="0.35">
      <c r="A971" s="97"/>
      <c r="B971" s="158"/>
      <c r="C971" s="158"/>
      <c r="D971" s="158"/>
      <c r="E971" s="158"/>
      <c r="F971" s="158"/>
      <c r="G971" s="158"/>
      <c r="H971" s="158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</row>
    <row r="972" spans="1:25" ht="13.5" customHeight="1" x14ac:dyDescent="0.35">
      <c r="A972" s="97"/>
      <c r="B972" s="158"/>
      <c r="C972" s="158"/>
      <c r="D972" s="158"/>
      <c r="E972" s="158"/>
      <c r="F972" s="158"/>
      <c r="G972" s="158"/>
      <c r="H972" s="158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</row>
    <row r="973" spans="1:25" ht="13.5" customHeight="1" x14ac:dyDescent="0.35">
      <c r="A973" s="97"/>
      <c r="B973" s="158"/>
      <c r="C973" s="158"/>
      <c r="D973" s="158"/>
      <c r="E973" s="158"/>
      <c r="F973" s="158"/>
      <c r="G973" s="158"/>
      <c r="H973" s="158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</row>
    <row r="974" spans="1:25" ht="13.5" customHeight="1" x14ac:dyDescent="0.35">
      <c r="A974" s="97"/>
      <c r="B974" s="158"/>
      <c r="C974" s="158"/>
      <c r="D974" s="158"/>
      <c r="E974" s="158"/>
      <c r="F974" s="158"/>
      <c r="G974" s="158"/>
      <c r="H974" s="158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</row>
    <row r="975" spans="1:25" ht="13.5" customHeight="1" x14ac:dyDescent="0.35">
      <c r="A975" s="97"/>
      <c r="B975" s="158"/>
      <c r="C975" s="158"/>
      <c r="D975" s="158"/>
      <c r="E975" s="158"/>
      <c r="F975" s="158"/>
      <c r="G975" s="158"/>
      <c r="H975" s="158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</row>
    <row r="976" spans="1:25" ht="13.5" customHeight="1" x14ac:dyDescent="0.35">
      <c r="A976" s="97"/>
      <c r="B976" s="158"/>
      <c r="C976" s="158"/>
      <c r="D976" s="158"/>
      <c r="E976" s="158"/>
      <c r="F976" s="158"/>
      <c r="G976" s="158"/>
      <c r="H976" s="158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</row>
    <row r="977" spans="1:25" ht="13.5" customHeight="1" x14ac:dyDescent="0.35">
      <c r="A977" s="97"/>
      <c r="B977" s="158"/>
      <c r="C977" s="158"/>
      <c r="D977" s="158"/>
      <c r="E977" s="158"/>
      <c r="F977" s="158"/>
      <c r="G977" s="158"/>
      <c r="H977" s="158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</row>
    <row r="978" spans="1:25" ht="13.5" customHeight="1" x14ac:dyDescent="0.35">
      <c r="A978" s="97"/>
      <c r="B978" s="158"/>
      <c r="C978" s="158"/>
      <c r="D978" s="158"/>
      <c r="E978" s="158"/>
      <c r="F978" s="158"/>
      <c r="G978" s="158"/>
      <c r="H978" s="158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</row>
    <row r="979" spans="1:25" ht="13.5" customHeight="1" x14ac:dyDescent="0.35">
      <c r="A979" s="97"/>
      <c r="B979" s="158"/>
      <c r="C979" s="158"/>
      <c r="D979" s="158"/>
      <c r="E979" s="158"/>
      <c r="F979" s="158"/>
      <c r="G979" s="158"/>
      <c r="H979" s="158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</row>
    <row r="980" spans="1:25" ht="13.5" customHeight="1" x14ac:dyDescent="0.35">
      <c r="A980" s="97"/>
      <c r="B980" s="158"/>
      <c r="C980" s="158"/>
      <c r="D980" s="158"/>
      <c r="E980" s="158"/>
      <c r="F980" s="158"/>
      <c r="G980" s="158"/>
      <c r="H980" s="158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</row>
    <row r="981" spans="1:25" ht="13.5" customHeight="1" x14ac:dyDescent="0.35">
      <c r="A981" s="97"/>
      <c r="B981" s="158"/>
      <c r="C981" s="158"/>
      <c r="D981" s="158"/>
      <c r="E981" s="158"/>
      <c r="F981" s="158"/>
      <c r="G981" s="158"/>
      <c r="H981" s="158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</row>
    <row r="982" spans="1:25" ht="13.5" customHeight="1" x14ac:dyDescent="0.35">
      <c r="A982" s="97"/>
      <c r="B982" s="158"/>
      <c r="C982" s="158"/>
      <c r="D982" s="158"/>
      <c r="E982" s="158"/>
      <c r="F982" s="158"/>
      <c r="G982" s="158"/>
      <c r="H982" s="158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</row>
    <row r="983" spans="1:25" ht="13.5" customHeight="1" x14ac:dyDescent="0.35">
      <c r="A983" s="97"/>
      <c r="B983" s="158"/>
      <c r="C983" s="158"/>
      <c r="D983" s="158"/>
      <c r="E983" s="158"/>
      <c r="F983" s="158"/>
      <c r="G983" s="158"/>
      <c r="H983" s="158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</row>
    <row r="984" spans="1:25" ht="13.5" customHeight="1" x14ac:dyDescent="0.35">
      <c r="A984" s="97"/>
      <c r="B984" s="158"/>
      <c r="C984" s="158"/>
      <c r="D984" s="158"/>
      <c r="E984" s="158"/>
      <c r="F984" s="158"/>
      <c r="G984" s="158"/>
      <c r="H984" s="158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</row>
    <row r="985" spans="1:25" ht="13.5" customHeight="1" x14ac:dyDescent="0.35">
      <c r="A985" s="97"/>
      <c r="B985" s="158"/>
      <c r="C985" s="158"/>
      <c r="D985" s="158"/>
      <c r="E985" s="158"/>
      <c r="F985" s="158"/>
      <c r="G985" s="158"/>
      <c r="H985" s="158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</row>
    <row r="986" spans="1:25" ht="13.5" customHeight="1" x14ac:dyDescent="0.35">
      <c r="A986" s="97"/>
      <c r="B986" s="158"/>
      <c r="C986" s="158"/>
      <c r="D986" s="158"/>
      <c r="E986" s="158"/>
      <c r="F986" s="158"/>
      <c r="G986" s="158"/>
      <c r="H986" s="158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</row>
    <row r="987" spans="1:25" ht="13.5" customHeight="1" x14ac:dyDescent="0.35">
      <c r="A987" s="97"/>
      <c r="B987" s="158"/>
      <c r="C987" s="158"/>
      <c r="D987" s="158"/>
      <c r="E987" s="158"/>
      <c r="F987" s="158"/>
      <c r="G987" s="158"/>
      <c r="H987" s="158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</row>
    <row r="988" spans="1:25" ht="13.5" customHeight="1" x14ac:dyDescent="0.35">
      <c r="A988" s="97"/>
      <c r="B988" s="158"/>
      <c r="C988" s="158"/>
      <c r="D988" s="158"/>
      <c r="E988" s="158"/>
      <c r="F988" s="158"/>
      <c r="G988" s="158"/>
      <c r="H988" s="158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  <c r="X988" s="158"/>
      <c r="Y988" s="158"/>
    </row>
    <row r="989" spans="1:25" ht="13.5" customHeight="1" x14ac:dyDescent="0.35">
      <c r="A989" s="97"/>
      <c r="B989" s="158"/>
      <c r="C989" s="158"/>
      <c r="D989" s="158"/>
      <c r="E989" s="158"/>
      <c r="F989" s="158"/>
      <c r="G989" s="158"/>
      <c r="H989" s="158"/>
      <c r="I989" s="158"/>
      <c r="J989" s="158"/>
      <c r="K989" s="158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  <c r="V989" s="158"/>
      <c r="W989" s="158"/>
      <c r="X989" s="158"/>
      <c r="Y989" s="158"/>
    </row>
  </sheetData>
  <mergeCells count="24">
    <mergeCell ref="J55:J58"/>
    <mergeCell ref="K55:K58"/>
    <mergeCell ref="L55:L58"/>
    <mergeCell ref="J27:J30"/>
    <mergeCell ref="K27:K30"/>
    <mergeCell ref="L27:L30"/>
    <mergeCell ref="J34:J37"/>
    <mergeCell ref="K34:K37"/>
    <mergeCell ref="L34:L37"/>
    <mergeCell ref="J41:J44"/>
    <mergeCell ref="K41:K44"/>
    <mergeCell ref="L41:L44"/>
    <mergeCell ref="J48:J51"/>
    <mergeCell ref="K48:K51"/>
    <mergeCell ref="L48:L51"/>
    <mergeCell ref="K20:K23"/>
    <mergeCell ref="L20:L23"/>
    <mergeCell ref="J6:J9"/>
    <mergeCell ref="K6:K9"/>
    <mergeCell ref="L6:L9"/>
    <mergeCell ref="J13:J16"/>
    <mergeCell ref="K13:K16"/>
    <mergeCell ref="L13:L16"/>
    <mergeCell ref="J20:J23"/>
  </mergeCells>
  <conditionalFormatting sqref="K6:K60">
    <cfRule type="cellIs" dxfId="33" priority="1" operator="equal">
      <formula>1</formula>
    </cfRule>
  </conditionalFormatting>
  <conditionalFormatting sqref="K6:K60">
    <cfRule type="cellIs" dxfId="32" priority="2" operator="equal">
      <formula>2</formula>
    </cfRule>
  </conditionalFormatting>
  <conditionalFormatting sqref="K6:K60">
    <cfRule type="cellIs" dxfId="31" priority="3" operator="equal">
      <formula>3</formula>
    </cfRule>
  </conditionalFormatting>
  <conditionalFormatting sqref="K6:K60">
    <cfRule type="cellIs" dxfId="30" priority="4" operator="equal">
      <formula>4</formula>
    </cfRule>
  </conditionalFormatting>
  <conditionalFormatting sqref="K6:K60">
    <cfRule type="cellIs" dxfId="29" priority="5" operator="equal">
      <formula>5</formula>
    </cfRule>
  </conditionalFormatting>
  <conditionalFormatting sqref="K6:K60">
    <cfRule type="cellIs" dxfId="28" priority="6" operator="equal">
      <formula>6</formula>
    </cfRule>
  </conditionalFormatting>
  <pageMargins left="0.7" right="0.7" top="0.75" bottom="0.75" header="0" footer="0"/>
  <pageSetup paperSize="9" orientation="landscape"/>
  <rowBreaks count="2" manualBreakCount="2">
    <brk man="1"/>
    <brk id="32" man="1"/>
  </rowBreaks>
  <colBreaks count="2" manualBreakCount="2">
    <brk man="1"/>
    <brk id="1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P958"/>
  <sheetViews>
    <sheetView showGridLines="0" topLeftCell="A35" workbookViewId="0">
      <selection activeCell="B17" sqref="B17"/>
    </sheetView>
  </sheetViews>
  <sheetFormatPr defaultColWidth="14.3828125" defaultRowHeight="15" customHeight="1" x14ac:dyDescent="0.25"/>
  <cols>
    <col min="1" max="1" width="10.3046875" customWidth="1"/>
    <col min="2" max="2" width="23.3828125" customWidth="1"/>
    <col min="3" max="3" width="24.84375" customWidth="1"/>
    <col min="4" max="4" width="33.15234375" customWidth="1"/>
    <col min="5" max="6" width="9.3828125" customWidth="1"/>
    <col min="7" max="8" width="10.3828125" hidden="1" customWidth="1"/>
    <col min="9" max="9" width="2" customWidth="1"/>
    <col min="10" max="10" width="11.69140625" hidden="1" customWidth="1"/>
    <col min="11" max="14" width="14.3828125" hidden="1"/>
  </cols>
  <sheetData>
    <row r="1" spans="1:16" ht="12" hidden="1" x14ac:dyDescent="0.25">
      <c r="A1" s="35"/>
      <c r="F1" s="107"/>
    </row>
    <row r="2" spans="1:16" ht="12" x14ac:dyDescent="0.25">
      <c r="A2" s="35"/>
      <c r="F2" s="107"/>
    </row>
    <row r="3" spans="1:16" ht="19.75" x14ac:dyDescent="0.45">
      <c r="A3" s="174"/>
      <c r="B3" s="54"/>
      <c r="C3" s="54"/>
      <c r="D3" s="54" t="s">
        <v>364</v>
      </c>
      <c r="E3" s="54"/>
      <c r="F3" s="175"/>
      <c r="G3" s="54"/>
      <c r="H3" s="54"/>
      <c r="I3" s="54"/>
      <c r="J3" s="54"/>
      <c r="P3" s="6" t="s">
        <v>365</v>
      </c>
    </row>
    <row r="4" spans="1:16" ht="14.6" x14ac:dyDescent="0.35">
      <c r="A4" s="108"/>
      <c r="B4" s="55"/>
      <c r="C4" s="55"/>
      <c r="D4" s="55"/>
      <c r="F4" s="107"/>
      <c r="G4" s="55"/>
      <c r="H4" s="55"/>
      <c r="I4" s="55"/>
      <c r="J4" s="55"/>
    </row>
    <row r="5" spans="1:16" ht="14.6" x14ac:dyDescent="0.35">
      <c r="A5" s="108"/>
      <c r="B5" s="55"/>
      <c r="C5" s="55"/>
      <c r="D5" s="55"/>
      <c r="E5" s="6"/>
      <c r="F5" s="109"/>
      <c r="G5" s="55"/>
      <c r="H5" s="55"/>
      <c r="I5" s="55"/>
      <c r="J5" s="55"/>
    </row>
    <row r="6" spans="1:16" ht="17.149999999999999" x14ac:dyDescent="0.35">
      <c r="A6" s="110" t="s">
        <v>359</v>
      </c>
      <c r="B6" s="158"/>
      <c r="C6" s="158"/>
      <c r="D6" s="158"/>
      <c r="F6" s="107"/>
      <c r="G6" s="158"/>
      <c r="H6" s="158"/>
      <c r="I6" s="158"/>
      <c r="J6" s="158"/>
    </row>
    <row r="7" spans="1:16" ht="12" x14ac:dyDescent="0.25">
      <c r="A7" s="159"/>
      <c r="B7" s="158"/>
      <c r="C7" s="158"/>
      <c r="D7" s="158"/>
      <c r="E7" s="159"/>
      <c r="F7" s="176"/>
      <c r="G7" s="158"/>
      <c r="H7" s="158"/>
      <c r="I7" s="158"/>
      <c r="J7" s="158"/>
    </row>
    <row r="8" spans="1:16" ht="24.75" customHeight="1" x14ac:dyDescent="0.3">
      <c r="A8" s="111" t="s">
        <v>2</v>
      </c>
      <c r="B8" s="7" t="s">
        <v>3</v>
      </c>
      <c r="C8" s="7" t="s">
        <v>4</v>
      </c>
      <c r="D8" s="7" t="s">
        <v>64</v>
      </c>
      <c r="E8" s="8" t="s">
        <v>7</v>
      </c>
      <c r="F8" s="112" t="s">
        <v>8</v>
      </c>
      <c r="G8" s="10" t="s">
        <v>46</v>
      </c>
      <c r="H8" s="113" t="s">
        <v>47</v>
      </c>
      <c r="I8" s="160"/>
      <c r="J8" s="7" t="s">
        <v>366</v>
      </c>
      <c r="K8" s="6" t="s">
        <v>345</v>
      </c>
      <c r="L8" s="6"/>
      <c r="M8" s="6" t="s">
        <v>346</v>
      </c>
      <c r="N8" s="114"/>
      <c r="O8" s="78" t="s">
        <v>347</v>
      </c>
      <c r="P8" s="78" t="s">
        <v>357</v>
      </c>
    </row>
    <row r="9" spans="1:16" ht="22.5" customHeight="1" x14ac:dyDescent="0.3">
      <c r="A9" s="115"/>
      <c r="B9" s="1"/>
      <c r="C9" s="151"/>
      <c r="D9" s="14"/>
      <c r="E9" s="38"/>
      <c r="F9" s="177"/>
      <c r="G9" s="153"/>
      <c r="H9" s="170"/>
      <c r="I9" s="58"/>
      <c r="J9" s="14"/>
      <c r="O9" s="93"/>
      <c r="P9" s="93"/>
    </row>
    <row r="10" spans="1:16" ht="24.75" customHeight="1" x14ac:dyDescent="0.4">
      <c r="A10" s="79">
        <v>42</v>
      </c>
      <c r="B10" s="60" t="str">
        <f>VLOOKUP($A10,'Novice Entries'!$B$4:$R$168,2,FALSE)</f>
        <v>Annabelle Wixey</v>
      </c>
      <c r="C10" s="61" t="str">
        <f>VLOOKUP($A10,'Novice Entries'!$B$4:$R$168,3,FALSE)</f>
        <v>Uptown girl</v>
      </c>
      <c r="D10" s="61" t="str">
        <f>VLOOKUP($A10,'Novice Entries'!$B$4:$R$168,4,FALSE)</f>
        <v>North Shropshire Hunt</v>
      </c>
      <c r="E10" s="62">
        <f>VLOOKUP($A10,'Novice Entries'!$B$4:$R$168,6,FALSE)</f>
        <v>139</v>
      </c>
      <c r="F10" s="116">
        <f>VLOOKUP($A10,'Novice Entries'!$B$4:$R$168,7,FALSE)</f>
        <v>0.63181818181818183</v>
      </c>
      <c r="G10" s="64">
        <f>VLOOKUP($A10,'Novice Entries'!$B$4:$R$168,8,FALSE)</f>
        <v>44.5</v>
      </c>
      <c r="H10" s="94">
        <f>VLOOKUP($A10,'Novice Entries'!$B$4:$R$168,9,FALSE)</f>
        <v>12</v>
      </c>
      <c r="I10" s="66"/>
      <c r="J10" s="70">
        <f t="shared" ref="J10:J18" si="0">(E10*1000)+(G10*100)+(H10*10)</f>
        <v>143570</v>
      </c>
      <c r="K10" s="117" t="str">
        <f>VLOOKUP($A10,'Novice Entries'!$B$4:$R$168,10,FALSE)</f>
        <v>t</v>
      </c>
      <c r="L10" s="118">
        <f t="shared" ref="L10:L18" si="1">IF(K10=0," ",J10)</f>
        <v>143570</v>
      </c>
      <c r="M10" s="118">
        <f t="shared" ref="M10:M18" si="2">IF(K10=0," ",RANK(L10,$L$9:$L$21))</f>
        <v>6</v>
      </c>
      <c r="N10" s="119"/>
      <c r="O10" s="69">
        <f t="shared" ref="O10:O18" si="3">IF(E10=0," ",RANK(J10,$J$9:$J$21))</f>
        <v>6</v>
      </c>
      <c r="P10" s="93"/>
    </row>
    <row r="11" spans="1:16" ht="23.25" customHeight="1" x14ac:dyDescent="0.4">
      <c r="A11" s="79">
        <v>43</v>
      </c>
      <c r="B11" s="60" t="str">
        <f>VLOOKUP($A11,'Novice Entries'!$B$4:$R$168,2,FALSE)</f>
        <v>Euan Montgomery</v>
      </c>
      <c r="C11" s="61" t="str">
        <f>VLOOKUP($A11,'Novice Entries'!$B$4:$R$168,3,FALSE)</f>
        <v>Bishops Country Girl</v>
      </c>
      <c r="D11" s="61" t="str">
        <f>VLOOKUP($A11,'Novice Entries'!$B$4:$R$168,4,FALSE)</f>
        <v>North Shropshire Hunt</v>
      </c>
      <c r="E11" s="62">
        <f>VLOOKUP($A11,'Novice Entries'!$B$4:$R$168,6,FALSE)</f>
        <v>142.5</v>
      </c>
      <c r="F11" s="116">
        <f>VLOOKUP($A11,'Novice Entries'!$B$4:$R$168,7,FALSE)</f>
        <v>0.64772727272727271</v>
      </c>
      <c r="G11" s="64">
        <f>VLOOKUP($A11,'Novice Entries'!$B$4:$R$168,8,FALSE)</f>
        <v>45.5</v>
      </c>
      <c r="H11" s="94">
        <f>VLOOKUP($A11,'Novice Entries'!$B$4:$R$168,9,FALSE)</f>
        <v>13</v>
      </c>
      <c r="I11" s="66"/>
      <c r="J11" s="70">
        <f t="shared" si="0"/>
        <v>147180</v>
      </c>
      <c r="K11" s="117" t="str">
        <f>VLOOKUP($A11,'Novice Entries'!$B$4:$R$168,10,FALSE)</f>
        <v>t</v>
      </c>
      <c r="L11" s="118">
        <f t="shared" si="1"/>
        <v>147180</v>
      </c>
      <c r="M11" s="118">
        <f t="shared" si="2"/>
        <v>5</v>
      </c>
      <c r="N11" s="119"/>
      <c r="O11" s="69">
        <f t="shared" si="3"/>
        <v>5</v>
      </c>
      <c r="P11" s="93"/>
    </row>
    <row r="12" spans="1:16" ht="24" customHeight="1" x14ac:dyDescent="0.4">
      <c r="A12" s="79">
        <v>44</v>
      </c>
      <c r="B12" s="60" t="str">
        <f>VLOOKUP($A12,'Novice Entries'!$B$4:$R$168,2,FALSE)</f>
        <v>Katie Markworth</v>
      </c>
      <c r="C12" s="61" t="str">
        <f>VLOOKUP($A12,'Novice Entries'!$B$4:$R$168,3,FALSE)</f>
        <v>Miss Ellie</v>
      </c>
      <c r="D12" s="61" t="str">
        <f>VLOOKUP($A12,'Novice Entries'!$B$4:$R$168,4,FALSE)</f>
        <v>Albrighton Hunt</v>
      </c>
      <c r="E12" s="62">
        <f>VLOOKUP($A12,'Novice Entries'!$B$4:$R$168,6,FALSE)</f>
        <v>136.5</v>
      </c>
      <c r="F12" s="116">
        <f>VLOOKUP($A12,'Novice Entries'!$B$4:$R$168,7,FALSE)</f>
        <v>0.62045454545454548</v>
      </c>
      <c r="G12" s="64">
        <f>VLOOKUP($A12,'Novice Entries'!$B$4:$R$168,8,FALSE)</f>
        <v>44.5</v>
      </c>
      <c r="H12" s="94">
        <f>VLOOKUP($A12,'Novice Entries'!$B$4:$R$168,9,FALSE)</f>
        <v>12</v>
      </c>
      <c r="I12" s="66"/>
      <c r="J12" s="70">
        <f t="shared" si="0"/>
        <v>141070</v>
      </c>
      <c r="K12" s="117" t="str">
        <f>VLOOKUP($A12,'Novice Entries'!$B$4:$R$168,10,FALSE)</f>
        <v>t</v>
      </c>
      <c r="L12" s="118">
        <f t="shared" si="1"/>
        <v>141070</v>
      </c>
      <c r="M12" s="118">
        <f t="shared" si="2"/>
        <v>8</v>
      </c>
      <c r="N12" s="120"/>
      <c r="O12" s="69">
        <f t="shared" si="3"/>
        <v>8</v>
      </c>
      <c r="P12" s="95"/>
    </row>
    <row r="13" spans="1:16" ht="23.25" customHeight="1" x14ac:dyDescent="0.4">
      <c r="A13" s="79">
        <v>45</v>
      </c>
      <c r="B13" s="60" t="str">
        <f>VLOOKUP($A13,'Novice Entries'!$B$4:$R$168,2,FALSE)</f>
        <v>Abigail Bradley</v>
      </c>
      <c r="C13" s="61" t="str">
        <f>VLOOKUP($A13,'Novice Entries'!$B$4:$R$168,3,FALSE)</f>
        <v>Opposition Spirit</v>
      </c>
      <c r="D13" s="61" t="str">
        <f>VLOOKUP($A13,'Novice Entries'!$B$4:$R$168,4,FALSE)</f>
        <v>Ludlow Hunt</v>
      </c>
      <c r="E13" s="62">
        <f>VLOOKUP($A13,'Novice Entries'!$B$4:$R$168,6,FALSE)</f>
        <v>147</v>
      </c>
      <c r="F13" s="116">
        <f>VLOOKUP($A13,'Novice Entries'!$B$4:$R$168,7,FALSE)</f>
        <v>0.66818181818181821</v>
      </c>
      <c r="G13" s="64">
        <f>VLOOKUP($A13,'Novice Entries'!$B$4:$R$168,8,FALSE)</f>
        <v>47</v>
      </c>
      <c r="H13" s="94">
        <f>VLOOKUP($A13,'Novice Entries'!$B$4:$R$168,9,FALSE)</f>
        <v>13</v>
      </c>
      <c r="I13" s="66"/>
      <c r="J13" s="70">
        <f t="shared" si="0"/>
        <v>151830</v>
      </c>
      <c r="K13" s="117" t="str">
        <f>VLOOKUP($A13,'Novice Entries'!$B$4:$R$168,10,FALSE)</f>
        <v>t</v>
      </c>
      <c r="L13" s="118">
        <f t="shared" si="1"/>
        <v>151830</v>
      </c>
      <c r="M13" s="118">
        <f t="shared" si="2"/>
        <v>3</v>
      </c>
      <c r="N13" s="119"/>
      <c r="O13" s="69">
        <f t="shared" si="3"/>
        <v>3</v>
      </c>
      <c r="P13" s="95" t="s">
        <v>360</v>
      </c>
    </row>
    <row r="14" spans="1:16" ht="23.25" customHeight="1" x14ac:dyDescent="0.4">
      <c r="A14" s="79">
        <v>46</v>
      </c>
      <c r="B14" s="60" t="str">
        <f>VLOOKUP($A14,'Novice Entries'!$B$4:$R$168,2,FALSE)</f>
        <v>Elizabeth Horne</v>
      </c>
      <c r="C14" s="61" t="str">
        <f>VLOOKUP($A14,'Novice Entries'!$B$4:$R$168,3,FALSE)</f>
        <v>Cillbhrid Kate</v>
      </c>
      <c r="D14" s="61" t="str">
        <f>VLOOKUP($A14,'Novice Entries'!$B$4:$R$168,4,FALSE)</f>
        <v>Atherstone Hunt</v>
      </c>
      <c r="E14" s="62">
        <f>VLOOKUP($A14,'Novice Entries'!$B$4:$R$168,6,FALSE)</f>
        <v>152.5</v>
      </c>
      <c r="F14" s="116">
        <f>VLOOKUP($A14,'Novice Entries'!$B$4:$R$168,7,FALSE)</f>
        <v>0.69318181818181823</v>
      </c>
      <c r="G14" s="64">
        <f>VLOOKUP($A14,'Novice Entries'!$B$4:$R$168,8,FALSE)</f>
        <v>49.5</v>
      </c>
      <c r="H14" s="94">
        <f>VLOOKUP($A14,'Novice Entries'!$B$4:$R$168,9,FALSE)</f>
        <v>13</v>
      </c>
      <c r="I14" s="66"/>
      <c r="J14" s="70">
        <f t="shared" si="0"/>
        <v>157580</v>
      </c>
      <c r="K14" s="117" t="str">
        <f>VLOOKUP($A14,'Novice Entries'!$B$4:$R$168,10,FALSE)</f>
        <v>t</v>
      </c>
      <c r="L14" s="118">
        <f t="shared" si="1"/>
        <v>157580</v>
      </c>
      <c r="M14" s="118">
        <f t="shared" si="2"/>
        <v>2</v>
      </c>
      <c r="N14" s="120"/>
      <c r="O14" s="69">
        <f t="shared" si="3"/>
        <v>2</v>
      </c>
      <c r="P14" s="95"/>
    </row>
    <row r="15" spans="1:16" ht="24.75" customHeight="1" x14ac:dyDescent="0.4">
      <c r="A15" s="79">
        <v>48</v>
      </c>
      <c r="B15" s="60" t="str">
        <f>VLOOKUP($A15,'Novice Entries'!$B$4:$R$168,2,FALSE)</f>
        <v>Aimee Hewitt</v>
      </c>
      <c r="C15" s="61" t="str">
        <f>VLOOKUP($A15,'Novice Entries'!$B$4:$R$168,3,FALSE)</f>
        <v>Dazzling Daruis</v>
      </c>
      <c r="D15" s="61" t="str">
        <f>VLOOKUP($A15,'Novice Entries'!$B$4:$R$168,4,FALSE)</f>
        <v>North Warwickshire</v>
      </c>
      <c r="E15" s="62">
        <f>VLOOKUP($A15,'Novice Entries'!$B$4:$R$168,6,FALSE)</f>
        <v>145</v>
      </c>
      <c r="F15" s="116">
        <f>VLOOKUP($A15,'Novice Entries'!$B$4:$R$168,7,FALSE)</f>
        <v>0.65909090909090906</v>
      </c>
      <c r="G15" s="64">
        <f>VLOOKUP($A15,'Novice Entries'!$B$4:$R$168,8,FALSE)</f>
        <v>45.5</v>
      </c>
      <c r="H15" s="94">
        <f>VLOOKUP($A15,'Novice Entries'!$B$4:$R$168,9,FALSE)</f>
        <v>12</v>
      </c>
      <c r="I15" s="66"/>
      <c r="J15" s="70">
        <f t="shared" si="0"/>
        <v>149670</v>
      </c>
      <c r="K15" s="117" t="str">
        <f>VLOOKUP($A15,'Novice Entries'!$B$4:$R$168,10,FALSE)</f>
        <v>t</v>
      </c>
      <c r="L15" s="118">
        <f t="shared" si="1"/>
        <v>149670</v>
      </c>
      <c r="M15" s="118">
        <f t="shared" si="2"/>
        <v>4</v>
      </c>
      <c r="N15" s="119"/>
      <c r="O15" s="69">
        <f t="shared" si="3"/>
        <v>4</v>
      </c>
      <c r="P15" s="93"/>
    </row>
    <row r="16" spans="1:16" ht="27" customHeight="1" x14ac:dyDescent="0.4">
      <c r="A16" s="79">
        <v>49</v>
      </c>
      <c r="B16" s="60" t="str">
        <f>VLOOKUP($A16,'Novice Entries'!$B$4:$R$168,2,FALSE)</f>
        <v>Andrew Fretwell</v>
      </c>
      <c r="C16" s="61" t="str">
        <f>VLOOKUP($A16,'Novice Entries'!$B$4:$R$168,3,FALSE)</f>
        <v>Mister Dexter</v>
      </c>
      <c r="D16" s="61" t="str">
        <f>VLOOKUP($A16,'Novice Entries'!$B$4:$R$168,4,FALSE)</f>
        <v>West Warwickshire</v>
      </c>
      <c r="E16" s="62">
        <f>VLOOKUP($A16,'Novice Entries'!$B$4:$R$168,6,FALSE)</f>
        <v>137.5</v>
      </c>
      <c r="F16" s="116">
        <f>VLOOKUP($A16,'Novice Entries'!$B$4:$R$168,7,FALSE)</f>
        <v>0.625</v>
      </c>
      <c r="G16" s="64">
        <f>VLOOKUP($A16,'Novice Entries'!$B$4:$R$168,8,FALSE)</f>
        <v>43.5</v>
      </c>
      <c r="H16" s="94">
        <f>VLOOKUP($A16,'Novice Entries'!$B$4:$R$168,9,FALSE)</f>
        <v>12</v>
      </c>
      <c r="I16" s="66"/>
      <c r="J16" s="70">
        <f t="shared" si="0"/>
        <v>141970</v>
      </c>
      <c r="K16" s="117" t="str">
        <f>VLOOKUP($A16,'Novice Entries'!$B$4:$R$168,10,FALSE)</f>
        <v>t</v>
      </c>
      <c r="L16" s="118">
        <f t="shared" si="1"/>
        <v>141970</v>
      </c>
      <c r="M16" s="118">
        <f t="shared" si="2"/>
        <v>7</v>
      </c>
      <c r="N16" s="119"/>
      <c r="O16" s="69">
        <f t="shared" si="3"/>
        <v>7</v>
      </c>
      <c r="P16" s="93"/>
    </row>
    <row r="17" spans="1:16" ht="23.25" customHeight="1" x14ac:dyDescent="0.4">
      <c r="A17" s="79">
        <v>50</v>
      </c>
      <c r="B17" s="60" t="str">
        <f>VLOOKUP($A17,'Novice Entries'!$B$4:$R$168,2,FALSE)</f>
        <v>Annabelle Wolverson</v>
      </c>
      <c r="C17" s="61" t="str">
        <f>VLOOKUP($A17,'Novice Entries'!$B$4:$R$168,3,FALSE)</f>
        <v>I Blame Bertie</v>
      </c>
      <c r="D17" s="61" t="str">
        <f>VLOOKUP($A17,'Novice Entries'!$B$4:$R$168,4,FALSE)</f>
        <v>Warwickshire Hunt</v>
      </c>
      <c r="E17" s="62">
        <f>VLOOKUP($A17,'Novice Entries'!$B$4:$R$168,6,FALSE)</f>
        <v>153</v>
      </c>
      <c r="F17" s="116">
        <f>VLOOKUP($A17,'Novice Entries'!$B$4:$R$168,7,FALSE)</f>
        <v>0.69545454545454544</v>
      </c>
      <c r="G17" s="64">
        <f>VLOOKUP($A17,'Novice Entries'!$B$4:$R$168,8,FALSE)</f>
        <v>48.5</v>
      </c>
      <c r="H17" s="94">
        <f>VLOOKUP($A17,'Novice Entries'!$B$4:$R$168,9,FALSE)</f>
        <v>13</v>
      </c>
      <c r="I17" s="66"/>
      <c r="J17" s="70">
        <f t="shared" si="0"/>
        <v>157980</v>
      </c>
      <c r="K17" s="117" t="str">
        <f>VLOOKUP($A17,'Novice Entries'!$B$4:$R$168,10,FALSE)</f>
        <v>t</v>
      </c>
      <c r="L17" s="118">
        <f t="shared" si="1"/>
        <v>157980</v>
      </c>
      <c r="M17" s="118">
        <f t="shared" si="2"/>
        <v>1</v>
      </c>
      <c r="N17" s="119"/>
      <c r="O17" s="69">
        <f t="shared" si="3"/>
        <v>1</v>
      </c>
      <c r="P17" s="95" t="s">
        <v>349</v>
      </c>
    </row>
    <row r="18" spans="1:16" ht="23.25" customHeight="1" x14ac:dyDescent="0.4">
      <c r="A18" s="79">
        <v>51</v>
      </c>
      <c r="B18" s="60" t="str">
        <f>VLOOKUP($A18,'Novice Entries'!$B$4:$R$168,2,FALSE)</f>
        <v>Dora Prytherch</v>
      </c>
      <c r="C18" s="61" t="str">
        <f>VLOOKUP($A18,'Novice Entries'!$B$4:$R$168,3,FALSE)</f>
        <v>Dry Lightening</v>
      </c>
      <c r="D18" s="61" t="str">
        <f>VLOOKUP($A18,'Novice Entries'!$B$4:$R$168,4,FALSE)</f>
        <v>North Shropshire Hunt</v>
      </c>
      <c r="E18" s="62">
        <f>VLOOKUP($A18,'Novice Entries'!$B$4:$R$168,6,FALSE)</f>
        <v>134</v>
      </c>
      <c r="F18" s="116">
        <f>VLOOKUP($A18,'Novice Entries'!$B$4:$R$168,7,FALSE)</f>
        <v>0.60909090909090913</v>
      </c>
      <c r="G18" s="64">
        <f>VLOOKUP($A18,'Novice Entries'!$B$4:$R$168,8,FALSE)</f>
        <v>46</v>
      </c>
      <c r="H18" s="94">
        <f>VLOOKUP($A18,'Novice Entries'!$B$4:$R$168,9,FALSE)</f>
        <v>13</v>
      </c>
      <c r="I18" s="66"/>
      <c r="J18" s="70">
        <f t="shared" si="0"/>
        <v>138730</v>
      </c>
      <c r="K18" s="117"/>
      <c r="L18" s="118" t="str">
        <f t="shared" si="1"/>
        <v xml:space="preserve"> </v>
      </c>
      <c r="M18" s="118" t="str">
        <f t="shared" si="2"/>
        <v xml:space="preserve"> </v>
      </c>
      <c r="N18" s="119"/>
      <c r="O18" s="69">
        <f t="shared" si="3"/>
        <v>9</v>
      </c>
      <c r="P18" s="93"/>
    </row>
    <row r="19" spans="1:16" ht="14.6" x14ac:dyDescent="0.35">
      <c r="A19" s="108"/>
      <c r="B19" s="55"/>
      <c r="C19" s="55"/>
      <c r="D19" s="55"/>
      <c r="F19" s="107"/>
      <c r="G19" s="55"/>
      <c r="H19" s="55"/>
      <c r="I19" s="55"/>
      <c r="J19" s="55"/>
    </row>
    <row r="20" spans="1:16" ht="14.6" x14ac:dyDescent="0.35">
      <c r="A20" s="108"/>
      <c r="B20" s="55"/>
      <c r="C20" s="55"/>
      <c r="D20" s="55"/>
      <c r="F20" s="107"/>
      <c r="G20" s="55"/>
      <c r="H20" s="55"/>
      <c r="I20" s="55"/>
      <c r="J20" s="55"/>
    </row>
    <row r="21" spans="1:16" ht="17.149999999999999" x14ac:dyDescent="0.35">
      <c r="A21" s="110" t="s">
        <v>361</v>
      </c>
      <c r="B21" s="158"/>
      <c r="C21" s="158"/>
      <c r="D21" s="158"/>
      <c r="F21" s="107"/>
      <c r="G21" s="158"/>
      <c r="H21" s="158"/>
      <c r="I21" s="158"/>
      <c r="J21" s="158"/>
    </row>
    <row r="22" spans="1:16" ht="12" x14ac:dyDescent="0.25">
      <c r="A22" s="159"/>
      <c r="B22" s="158"/>
      <c r="C22" s="158"/>
      <c r="D22" s="158"/>
      <c r="E22" s="159"/>
      <c r="F22" s="176"/>
      <c r="G22" s="158"/>
      <c r="H22" s="158"/>
      <c r="I22" s="158"/>
      <c r="J22" s="158"/>
    </row>
    <row r="23" spans="1:16" ht="22.5" customHeight="1" x14ac:dyDescent="0.3">
      <c r="A23" s="111" t="s">
        <v>2</v>
      </c>
      <c r="B23" s="7" t="s">
        <v>3</v>
      </c>
      <c r="C23" s="7" t="s">
        <v>4</v>
      </c>
      <c r="D23" s="7" t="s">
        <v>64</v>
      </c>
      <c r="E23" s="8" t="s">
        <v>7</v>
      </c>
      <c r="F23" s="112" t="s">
        <v>8</v>
      </c>
      <c r="G23" s="10" t="s">
        <v>46</v>
      </c>
      <c r="H23" s="113" t="s">
        <v>47</v>
      </c>
      <c r="I23" s="160"/>
      <c r="J23" s="7" t="s">
        <v>366</v>
      </c>
      <c r="K23" s="6" t="s">
        <v>345</v>
      </c>
      <c r="L23" s="6"/>
      <c r="M23" s="6" t="s">
        <v>346</v>
      </c>
      <c r="N23" s="114"/>
      <c r="O23" s="78" t="s">
        <v>347</v>
      </c>
      <c r="P23" s="78" t="s">
        <v>357</v>
      </c>
    </row>
    <row r="24" spans="1:16" ht="22.5" customHeight="1" x14ac:dyDescent="0.3">
      <c r="A24" s="115"/>
      <c r="B24" s="1"/>
      <c r="C24" s="151"/>
      <c r="D24" s="14"/>
      <c r="E24" s="38"/>
      <c r="F24" s="177"/>
      <c r="G24" s="153"/>
      <c r="H24" s="170"/>
      <c r="I24" s="58"/>
      <c r="J24" s="14"/>
      <c r="O24" s="93"/>
      <c r="P24" s="93"/>
    </row>
    <row r="25" spans="1:16" ht="22.5" customHeight="1" x14ac:dyDescent="0.4">
      <c r="A25" s="79">
        <v>52</v>
      </c>
      <c r="B25" s="60" t="str">
        <f>VLOOKUP($A25,'Novice Entries'!$B$4:$R$168,2,FALSE)</f>
        <v>Arabella Timmis</v>
      </c>
      <c r="C25" s="61" t="str">
        <f>VLOOKUP($A25,'Novice Entries'!$B$4:$R$168,3,FALSE)</f>
        <v>Bright Spark</v>
      </c>
      <c r="D25" s="61" t="str">
        <f>VLOOKUP($A25,'Novice Entries'!$B$4:$R$168,4,FALSE)</f>
        <v>North Shropshire Hunt</v>
      </c>
      <c r="E25" s="62">
        <f>VLOOKUP($A25,'Novice Entries'!$B$4:$R$168,6,FALSE)</f>
        <v>138.5</v>
      </c>
      <c r="F25" s="116">
        <f>VLOOKUP($A25,'Novice Entries'!$B$4:$R$168,7,FALSE)</f>
        <v>0.62954545454545452</v>
      </c>
      <c r="G25" s="64">
        <f>VLOOKUP($A25,'Novice Entries'!$B$4:$R$168,8,FALSE)</f>
        <v>47</v>
      </c>
      <c r="H25" s="94">
        <f>VLOOKUP($A25,'Novice Entries'!$B$4:$R$168,9,FALSE)</f>
        <v>13</v>
      </c>
      <c r="I25" s="66"/>
      <c r="J25" s="70">
        <f t="shared" ref="J25:J33" si="4">(E25*1000)+(G25*100)+(H25*10)</f>
        <v>143330</v>
      </c>
      <c r="K25" s="117" t="str">
        <f>VLOOKUP($A25,'Novice Entries'!$B$4:$R$168,10,FALSE)</f>
        <v>t</v>
      </c>
      <c r="L25" s="118">
        <f t="shared" ref="L25:L33" si="5">IF(K25=0," ",J25)</f>
        <v>143330</v>
      </c>
      <c r="M25" s="118">
        <f t="shared" ref="M25:M33" si="6">IF(K25=0," ",RANK(L25,$L$25:$L$33))</f>
        <v>8</v>
      </c>
      <c r="N25" s="119"/>
      <c r="O25" s="69">
        <f t="shared" ref="O25:O33" si="7">IF(E25=0," ",RANK(J25,$J$25:$J$33))</f>
        <v>8</v>
      </c>
      <c r="P25" s="93"/>
    </row>
    <row r="26" spans="1:16" ht="22.5" customHeight="1" x14ac:dyDescent="0.4">
      <c r="A26" s="79">
        <v>72</v>
      </c>
      <c r="B26" s="60" t="str">
        <f>VLOOKUP($A26,'Novice Entries'!$B$4:$R$168,2,FALSE)</f>
        <v>Dora Prytherch</v>
      </c>
      <c r="C26" s="61" t="str">
        <f>VLOOKUP($A26,'Novice Entries'!$B$4:$R$168,3,FALSE)</f>
        <v>Kylenahone Cailin Killea</v>
      </c>
      <c r="D26" s="61" t="str">
        <f>VLOOKUP($A26,'Novice Entries'!$B$4:$R$168,4,FALSE)</f>
        <v>North Shropshire Hunt</v>
      </c>
      <c r="E26" s="62">
        <f>VLOOKUP($A26,'Novice Entries'!$B$4:$R$168,6,FALSE)</f>
        <v>164</v>
      </c>
      <c r="F26" s="116">
        <f>VLOOKUP($A26,'Novice Entries'!$B$4:$R$168,7,FALSE)</f>
        <v>0.74545454545454548</v>
      </c>
      <c r="G26" s="64">
        <f>VLOOKUP($A26,'Novice Entries'!$B$4:$R$168,8,FALSE)</f>
        <v>53</v>
      </c>
      <c r="H26" s="94">
        <f>VLOOKUP($A26,'Novice Entries'!$B$4:$R$168,9,FALSE)</f>
        <v>14</v>
      </c>
      <c r="I26" s="66"/>
      <c r="J26" s="70">
        <f t="shared" si="4"/>
        <v>169440</v>
      </c>
      <c r="K26" s="117" t="s">
        <v>16</v>
      </c>
      <c r="L26" s="118">
        <f t="shared" si="5"/>
        <v>169440</v>
      </c>
      <c r="M26" s="118">
        <f t="shared" si="6"/>
        <v>1</v>
      </c>
      <c r="N26" s="120"/>
      <c r="O26" s="69">
        <f t="shared" si="7"/>
        <v>1</v>
      </c>
      <c r="P26" s="95" t="s">
        <v>349</v>
      </c>
    </row>
    <row r="27" spans="1:16" ht="22.5" customHeight="1" x14ac:dyDescent="0.4">
      <c r="A27" s="79">
        <v>54</v>
      </c>
      <c r="B27" s="60" t="str">
        <f>VLOOKUP($A27,'Novice Entries'!$B$4:$R$168,2,FALSE)</f>
        <v>Megan Baxter</v>
      </c>
      <c r="C27" s="61" t="str">
        <f>VLOOKUP($A27,'Novice Entries'!$B$4:$R$168,3,FALSE)</f>
        <v>Coevers RS</v>
      </c>
      <c r="D27" s="61" t="str">
        <f>VLOOKUP($A27,'Novice Entries'!$B$4:$R$168,4,FALSE)</f>
        <v>Albrighton Hunt</v>
      </c>
      <c r="E27" s="62">
        <f>VLOOKUP($A27,'Novice Entries'!$B$4:$R$168,6,FALSE)</f>
        <v>156</v>
      </c>
      <c r="F27" s="116">
        <f>VLOOKUP($A27,'Novice Entries'!$B$4:$R$168,7,FALSE)</f>
        <v>0.70909090909090911</v>
      </c>
      <c r="G27" s="64">
        <f>VLOOKUP($A27,'Novice Entries'!$B$4:$R$168,8,FALSE)</f>
        <v>49</v>
      </c>
      <c r="H27" s="94">
        <f>VLOOKUP($A27,'Novice Entries'!$B$4:$R$168,9,FALSE)</f>
        <v>14</v>
      </c>
      <c r="I27" s="66"/>
      <c r="J27" s="70">
        <f t="shared" si="4"/>
        <v>161040</v>
      </c>
      <c r="K27" s="117" t="str">
        <f>VLOOKUP($A27,'Novice Entries'!$B$4:$R$168,10,FALSE)</f>
        <v>t</v>
      </c>
      <c r="L27" s="118">
        <f t="shared" si="5"/>
        <v>161040</v>
      </c>
      <c r="M27" s="118">
        <f t="shared" si="6"/>
        <v>2</v>
      </c>
      <c r="N27" s="119"/>
      <c r="O27" s="69">
        <f t="shared" si="7"/>
        <v>2</v>
      </c>
      <c r="P27" s="93"/>
    </row>
    <row r="28" spans="1:16" ht="22.5" customHeight="1" x14ac:dyDescent="0.4">
      <c r="A28" s="79">
        <v>55</v>
      </c>
      <c r="B28" s="60" t="str">
        <f>VLOOKUP($A28,'Novice Entries'!$B$4:$R$168,2,FALSE)</f>
        <v>Ella Viktoria Perkins</v>
      </c>
      <c r="C28" s="61" t="str">
        <f>VLOOKUP($A28,'Novice Entries'!$B$4:$R$168,3,FALSE)</f>
        <v>Derrylackey Angel</v>
      </c>
      <c r="D28" s="61" t="str">
        <f>VLOOKUP($A28,'Novice Entries'!$B$4:$R$168,4,FALSE)</f>
        <v>Ludlow Hunt</v>
      </c>
      <c r="E28" s="62">
        <f>VLOOKUP($A28,'Novice Entries'!$B$4:$R$168,6,FALSE)</f>
        <v>153</v>
      </c>
      <c r="F28" s="116">
        <f>VLOOKUP($A28,'Novice Entries'!$B$4:$R$168,7,FALSE)</f>
        <v>0.69545454545454544</v>
      </c>
      <c r="G28" s="64">
        <f>VLOOKUP($A28,'Novice Entries'!$B$4:$R$168,8,FALSE)</f>
        <v>49</v>
      </c>
      <c r="H28" s="94">
        <f>VLOOKUP($A28,'Novice Entries'!$B$4:$R$168,9,FALSE)</f>
        <v>14</v>
      </c>
      <c r="I28" s="66"/>
      <c r="J28" s="70">
        <f t="shared" si="4"/>
        <v>158040</v>
      </c>
      <c r="K28" s="117" t="str">
        <f>VLOOKUP($A28,'Novice Entries'!$B$4:$R$168,10,FALSE)</f>
        <v>t</v>
      </c>
      <c r="L28" s="118">
        <f t="shared" si="5"/>
        <v>158040</v>
      </c>
      <c r="M28" s="118">
        <f t="shared" si="6"/>
        <v>3</v>
      </c>
      <c r="N28" s="120"/>
      <c r="O28" s="69">
        <f t="shared" si="7"/>
        <v>3</v>
      </c>
      <c r="P28" s="95" t="s">
        <v>360</v>
      </c>
    </row>
    <row r="29" spans="1:16" ht="22.5" customHeight="1" x14ac:dyDescent="0.4">
      <c r="A29" s="79">
        <v>56</v>
      </c>
      <c r="B29" s="60" t="str">
        <f>VLOOKUP($A29,'Novice Entries'!$B$4:$R$168,2,FALSE)</f>
        <v>Gracie Tomkins</v>
      </c>
      <c r="C29" s="61" t="str">
        <f>VLOOKUP($A29,'Novice Entries'!$B$4:$R$168,3,FALSE)</f>
        <v>Portarra Star</v>
      </c>
      <c r="D29" s="61" t="str">
        <f>VLOOKUP($A29,'Novice Entries'!$B$4:$R$168,4,FALSE)</f>
        <v>Atherstone Hunt</v>
      </c>
      <c r="E29" s="62">
        <f>VLOOKUP($A29,'Novice Entries'!$B$4:$R$168,6,FALSE)</f>
        <v>142.5</v>
      </c>
      <c r="F29" s="116">
        <f>VLOOKUP($A29,'Novice Entries'!$B$4:$R$168,7,FALSE)</f>
        <v>0.64772727272727271</v>
      </c>
      <c r="G29" s="64">
        <f>VLOOKUP($A29,'Novice Entries'!$B$4:$R$168,8,FALSE)</f>
        <v>46</v>
      </c>
      <c r="H29" s="94">
        <f>VLOOKUP($A29,'Novice Entries'!$B$4:$R$168,9,FALSE)</f>
        <v>13</v>
      </c>
      <c r="I29" s="66"/>
      <c r="J29" s="70">
        <f t="shared" si="4"/>
        <v>147230</v>
      </c>
      <c r="K29" s="117" t="str">
        <f>VLOOKUP($A29,'Novice Entries'!$B$4:$R$168,10,FALSE)</f>
        <v>t</v>
      </c>
      <c r="L29" s="118">
        <f t="shared" si="5"/>
        <v>147230</v>
      </c>
      <c r="M29" s="118">
        <f t="shared" si="6"/>
        <v>7</v>
      </c>
      <c r="N29" s="119"/>
      <c r="O29" s="69">
        <f t="shared" si="7"/>
        <v>7</v>
      </c>
      <c r="P29" s="93"/>
    </row>
    <row r="30" spans="1:16" ht="22.5" customHeight="1" x14ac:dyDescent="0.4">
      <c r="A30" s="79">
        <v>57</v>
      </c>
      <c r="B30" s="60" t="str">
        <f>VLOOKUP($A30,'Novice Entries'!$B$4:$R$168,2,FALSE)</f>
        <v>Harriet Boyd</v>
      </c>
      <c r="C30" s="61" t="str">
        <f>VLOOKUP($A30,'Novice Entries'!$B$4:$R$168,3,FALSE)</f>
        <v>Irish Faerie Myth</v>
      </c>
      <c r="D30" s="61" t="str">
        <f>VLOOKUP($A30,'Novice Entries'!$B$4:$R$168,4,FALSE)</f>
        <v>Atherstone Hunt</v>
      </c>
      <c r="E30" s="62">
        <f>VLOOKUP($A30,'Novice Entries'!$B$4:$R$168,6,FALSE)</f>
        <v>0</v>
      </c>
      <c r="F30" s="116" t="str">
        <f>VLOOKUP($A30,'Novice Entries'!$B$4:$R$168,7,FALSE)</f>
        <v xml:space="preserve"> </v>
      </c>
      <c r="G30" s="64">
        <f>VLOOKUP($A30,'Novice Entries'!$B$4:$R$168,8,FALSE)</f>
        <v>0</v>
      </c>
      <c r="H30" s="94">
        <f>VLOOKUP($A30,'Novice Entries'!$B$4:$R$168,9,FALSE)</f>
        <v>0</v>
      </c>
      <c r="I30" s="66"/>
      <c r="J30" s="70">
        <f t="shared" si="4"/>
        <v>0</v>
      </c>
      <c r="K30" s="117">
        <f>VLOOKUP($A30,'Novice Entries'!$B$4:$R$168,10,FALSE)</f>
        <v>0</v>
      </c>
      <c r="L30" s="118" t="str">
        <f t="shared" si="5"/>
        <v xml:space="preserve"> </v>
      </c>
      <c r="M30" s="118" t="str">
        <f t="shared" si="6"/>
        <v xml:space="preserve"> </v>
      </c>
      <c r="N30" s="119"/>
      <c r="O30" s="69" t="str">
        <f t="shared" si="7"/>
        <v xml:space="preserve"> </v>
      </c>
      <c r="P30" s="93"/>
    </row>
    <row r="31" spans="1:16" ht="22.5" customHeight="1" x14ac:dyDescent="0.4">
      <c r="A31" s="79">
        <v>58</v>
      </c>
      <c r="B31" s="60" t="str">
        <f>VLOOKUP($A31,'Novice Entries'!$B$4:$R$168,2,FALSE)</f>
        <v>Joanna Leadley</v>
      </c>
      <c r="C31" s="61" t="str">
        <f>VLOOKUP($A31,'Novice Entries'!$B$4:$R$168,3,FALSE)</f>
        <v>Widlake Excellonce</v>
      </c>
      <c r="D31" s="61" t="str">
        <f>VLOOKUP($A31,'Novice Entries'!$B$4:$R$168,4,FALSE)</f>
        <v>North Warwickshire</v>
      </c>
      <c r="E31" s="62">
        <f>VLOOKUP($A31,'Novice Entries'!$B$4:$R$168,6,FALSE)</f>
        <v>148</v>
      </c>
      <c r="F31" s="116">
        <f>VLOOKUP($A31,'Novice Entries'!$B$4:$R$168,7,FALSE)</f>
        <v>0.67272727272727273</v>
      </c>
      <c r="G31" s="64">
        <f>VLOOKUP($A31,'Novice Entries'!$B$4:$R$168,8,FALSE)</f>
        <v>46</v>
      </c>
      <c r="H31" s="94">
        <f>VLOOKUP($A31,'Novice Entries'!$B$4:$R$168,9,FALSE)</f>
        <v>13</v>
      </c>
      <c r="I31" s="66"/>
      <c r="J31" s="70">
        <f t="shared" si="4"/>
        <v>152730</v>
      </c>
      <c r="K31" s="117" t="str">
        <f>VLOOKUP($A31,'Novice Entries'!$B$4:$R$168,10,FALSE)</f>
        <v>t</v>
      </c>
      <c r="L31" s="118">
        <f t="shared" si="5"/>
        <v>152730</v>
      </c>
      <c r="M31" s="118">
        <f t="shared" si="6"/>
        <v>5</v>
      </c>
      <c r="N31" s="119"/>
      <c r="O31" s="69">
        <f t="shared" si="7"/>
        <v>5</v>
      </c>
      <c r="P31" s="93"/>
    </row>
    <row r="32" spans="1:16" ht="22.5" customHeight="1" x14ac:dyDescent="0.4">
      <c r="A32" s="79">
        <v>59</v>
      </c>
      <c r="B32" s="60" t="str">
        <f>VLOOKUP($A32,'Novice Entries'!$B$4:$R$168,2,FALSE)</f>
        <v>Chloe Derbyshire</v>
      </c>
      <c r="C32" s="61" t="str">
        <f>VLOOKUP($A32,'Novice Entries'!$B$4:$R$168,3,FALSE)</f>
        <v>Menai-haft-a-beer</v>
      </c>
      <c r="D32" s="61" t="str">
        <f>VLOOKUP($A32,'Novice Entries'!$B$4:$R$168,4,FALSE)</f>
        <v>West Warwickshire</v>
      </c>
      <c r="E32" s="62">
        <f>VLOOKUP($A32,'Novice Entries'!$B$4:$R$168,6,FALSE)</f>
        <v>144.5</v>
      </c>
      <c r="F32" s="116">
        <f>VLOOKUP($A32,'Novice Entries'!$B$4:$R$168,7,FALSE)</f>
        <v>0.65681818181818186</v>
      </c>
      <c r="G32" s="64">
        <f>VLOOKUP($A32,'Novice Entries'!$B$4:$R$168,8,FALSE)</f>
        <v>47</v>
      </c>
      <c r="H32" s="94">
        <f>VLOOKUP($A32,'Novice Entries'!$B$4:$R$168,9,FALSE)</f>
        <v>13</v>
      </c>
      <c r="I32" s="66"/>
      <c r="J32" s="70">
        <f t="shared" si="4"/>
        <v>149330</v>
      </c>
      <c r="K32" s="117" t="str">
        <f>VLOOKUP($A32,'Novice Entries'!$B$4:$R$168,10,FALSE)</f>
        <v>t</v>
      </c>
      <c r="L32" s="118">
        <f t="shared" si="5"/>
        <v>149330</v>
      </c>
      <c r="M32" s="118">
        <f t="shared" si="6"/>
        <v>6</v>
      </c>
      <c r="N32" s="119"/>
      <c r="O32" s="69">
        <f t="shared" si="7"/>
        <v>6</v>
      </c>
      <c r="P32" s="93"/>
    </row>
    <row r="33" spans="1:16" ht="22.5" customHeight="1" x14ac:dyDescent="0.4">
      <c r="A33" s="79">
        <v>60</v>
      </c>
      <c r="B33" s="60" t="str">
        <f>VLOOKUP($A33,'Novice Entries'!$B$4:$R$168,2,FALSE)</f>
        <v>LILA RIGG</v>
      </c>
      <c r="C33" s="61" t="str">
        <f>VLOOKUP($A33,'Novice Entries'!$B$4:$R$168,3,FALSE)</f>
        <v>tofee</v>
      </c>
      <c r="D33" s="61" t="str">
        <f>VLOOKUP($A33,'Novice Entries'!$B$4:$R$168,4,FALSE)</f>
        <v>Warwickshire Hunt</v>
      </c>
      <c r="E33" s="62">
        <f>VLOOKUP($A33,'Novice Entries'!$B$4:$R$168,6,FALSE)</f>
        <v>153</v>
      </c>
      <c r="F33" s="116">
        <f>VLOOKUP($A33,'Novice Entries'!$B$4:$R$168,7,FALSE)</f>
        <v>0.69545454545454544</v>
      </c>
      <c r="G33" s="64">
        <f>VLOOKUP($A33,'Novice Entries'!$B$4:$R$168,8,FALSE)</f>
        <v>48</v>
      </c>
      <c r="H33" s="94">
        <f>VLOOKUP($A33,'Novice Entries'!$B$4:$R$168,9,FALSE)</f>
        <v>13</v>
      </c>
      <c r="I33" s="66"/>
      <c r="J33" s="70">
        <f t="shared" si="4"/>
        <v>157930</v>
      </c>
      <c r="K33" s="117" t="str">
        <f>VLOOKUP($A33,'Novice Entries'!$B$4:$R$168,10,FALSE)</f>
        <v>t</v>
      </c>
      <c r="L33" s="118">
        <f t="shared" si="5"/>
        <v>157930</v>
      </c>
      <c r="M33" s="118">
        <f t="shared" si="6"/>
        <v>4</v>
      </c>
      <c r="N33" s="119"/>
      <c r="O33" s="69">
        <f t="shared" si="7"/>
        <v>4</v>
      </c>
      <c r="P33" s="93"/>
    </row>
    <row r="34" spans="1:16" ht="14.6" x14ac:dyDescent="0.35">
      <c r="A34" s="108"/>
      <c r="B34" s="55"/>
      <c r="C34" s="55"/>
      <c r="D34" s="55"/>
      <c r="F34" s="107"/>
      <c r="G34" s="55"/>
      <c r="H34" s="55"/>
      <c r="I34" s="55"/>
      <c r="J34" s="55"/>
    </row>
    <row r="35" spans="1:16" ht="14.6" x14ac:dyDescent="0.35">
      <c r="A35" s="108"/>
      <c r="B35" s="55"/>
      <c r="C35" s="55"/>
      <c r="D35" s="55"/>
      <c r="F35" s="107"/>
      <c r="G35" s="55"/>
      <c r="H35" s="55"/>
      <c r="I35" s="55"/>
      <c r="J35" s="55"/>
    </row>
    <row r="36" spans="1:16" ht="17.149999999999999" x14ac:dyDescent="0.35">
      <c r="A36" s="110" t="s">
        <v>367</v>
      </c>
      <c r="B36" s="158"/>
      <c r="C36" s="158"/>
      <c r="D36" s="158"/>
      <c r="F36" s="107"/>
      <c r="G36" s="158"/>
      <c r="H36" s="158"/>
      <c r="I36" s="158"/>
      <c r="J36" s="158"/>
    </row>
    <row r="37" spans="1:16" ht="12" x14ac:dyDescent="0.25">
      <c r="A37" s="159"/>
      <c r="B37" s="158"/>
      <c r="C37" s="158"/>
      <c r="D37" s="158"/>
      <c r="E37" s="159"/>
      <c r="F37" s="176"/>
      <c r="G37" s="158"/>
      <c r="H37" s="158"/>
      <c r="I37" s="158"/>
      <c r="J37" s="158"/>
    </row>
    <row r="38" spans="1:16" ht="22.5" customHeight="1" x14ac:dyDescent="0.3">
      <c r="A38" s="111" t="s">
        <v>2</v>
      </c>
      <c r="B38" s="7" t="s">
        <v>3</v>
      </c>
      <c r="C38" s="7" t="s">
        <v>4</v>
      </c>
      <c r="D38" s="7" t="s">
        <v>64</v>
      </c>
      <c r="E38" s="8" t="s">
        <v>7</v>
      </c>
      <c r="F38" s="112" t="s">
        <v>8</v>
      </c>
      <c r="G38" s="10" t="s">
        <v>46</v>
      </c>
      <c r="H38" s="113" t="s">
        <v>47</v>
      </c>
      <c r="I38" s="160"/>
      <c r="J38" s="7" t="s">
        <v>366</v>
      </c>
      <c r="K38" s="6" t="s">
        <v>345</v>
      </c>
      <c r="L38" s="6"/>
      <c r="M38" s="6" t="s">
        <v>346</v>
      </c>
      <c r="N38" s="114"/>
      <c r="O38" s="78" t="s">
        <v>347</v>
      </c>
      <c r="P38" s="78" t="s">
        <v>357</v>
      </c>
    </row>
    <row r="39" spans="1:16" ht="22.5" customHeight="1" x14ac:dyDescent="0.3">
      <c r="A39" s="115"/>
      <c r="B39" s="1"/>
      <c r="C39" s="151"/>
      <c r="D39" s="14"/>
      <c r="E39" s="38"/>
      <c r="F39" s="177"/>
      <c r="G39" s="153"/>
      <c r="H39" s="170"/>
      <c r="I39" s="58"/>
      <c r="J39" s="14"/>
      <c r="O39" s="69"/>
      <c r="P39" s="93"/>
    </row>
    <row r="40" spans="1:16" ht="22.5" customHeight="1" x14ac:dyDescent="0.4">
      <c r="A40" s="79">
        <v>62</v>
      </c>
      <c r="B40" s="60" t="str">
        <f>VLOOKUP($A40,'Novice Entries'!$B$4:$R$168,2,FALSE)</f>
        <v>Jemima Warner</v>
      </c>
      <c r="C40" s="61" t="str">
        <f>VLOOKUP($A40,'Novice Entries'!$B$4:$R$168,3,FALSE)</f>
        <v>The Colour Jester</v>
      </c>
      <c r="D40" s="61" t="str">
        <f>VLOOKUP($A40,'Novice Entries'!$B$4:$R$168,4,FALSE)</f>
        <v>North Shropshire Hunt</v>
      </c>
      <c r="E40" s="62">
        <f>VLOOKUP($A40,'Novice Entries'!$B$4:$R$168,6,FALSE)</f>
        <v>143</v>
      </c>
      <c r="F40" s="116">
        <f>VLOOKUP($A40,'Novice Entries'!$B$4:$R$168,7,FALSE)</f>
        <v>0.65</v>
      </c>
      <c r="G40" s="64">
        <f>VLOOKUP($A40,'Novice Entries'!$B$4:$R$168,8,FALSE)</f>
        <v>41</v>
      </c>
      <c r="H40" s="94">
        <f>VLOOKUP($A40,'Novice Entries'!$B$4:$R$168,9,FALSE)</f>
        <v>13</v>
      </c>
      <c r="I40" s="66"/>
      <c r="J40" s="70">
        <f t="shared" ref="J40:J48" si="8">(E40*10000)+(G40*100)+(H40*1)</f>
        <v>1434113</v>
      </c>
      <c r="K40" s="117" t="str">
        <f>VLOOKUP($A40,'Novice Entries'!$B$4:$R$168,10,FALSE)</f>
        <v>t</v>
      </c>
      <c r="L40" s="118">
        <f t="shared" ref="L40:L48" si="9">IF(K40=0," ",J40)</f>
        <v>1434113</v>
      </c>
      <c r="M40" s="118">
        <f t="shared" ref="M40:M48" si="10">IF(K40=0," ",RANK(L40,$L$40:$L$48))</f>
        <v>8</v>
      </c>
      <c r="N40" s="120"/>
      <c r="O40" s="69">
        <f t="shared" ref="O40:O48" si="11">IF(E40=0," ",RANK(J40,$J$40:$J$48))</f>
        <v>9</v>
      </c>
      <c r="P40" s="95"/>
    </row>
    <row r="41" spans="1:16" ht="22.5" customHeight="1" x14ac:dyDescent="0.4">
      <c r="A41" s="79">
        <v>63</v>
      </c>
      <c r="B41" s="60" t="str">
        <f>VLOOKUP($A41,'Novice Entries'!$B$4:$R$168,2,FALSE)</f>
        <v>Gregor Montgomery</v>
      </c>
      <c r="C41" s="61" t="str">
        <f>VLOOKUP($A41,'Novice Entries'!$B$4:$R$168,3,FALSE)</f>
        <v>Blackfort Ginger</v>
      </c>
      <c r="D41" s="61" t="str">
        <f>VLOOKUP($A41,'Novice Entries'!$B$4:$R$168,4,FALSE)</f>
        <v>North Shropshire Hunt</v>
      </c>
      <c r="E41" s="62">
        <f>VLOOKUP($A41,'Novice Entries'!$B$4:$R$168,6,FALSE)</f>
        <v>148</v>
      </c>
      <c r="F41" s="116">
        <f>VLOOKUP($A41,'Novice Entries'!$B$4:$R$168,7,FALSE)</f>
        <v>0.67272727272727273</v>
      </c>
      <c r="G41" s="64">
        <f>VLOOKUP($A41,'Novice Entries'!$B$4:$R$168,8,FALSE)</f>
        <v>47</v>
      </c>
      <c r="H41" s="94">
        <f>VLOOKUP($A41,'Novice Entries'!$B$4:$R$168,9,FALSE)</f>
        <v>14</v>
      </c>
      <c r="I41" s="66"/>
      <c r="J41" s="70">
        <f t="shared" si="8"/>
        <v>1484714</v>
      </c>
      <c r="K41" s="117" t="str">
        <f>VLOOKUP($A41,'Novice Entries'!$B$4:$R$168,10,FALSE)</f>
        <v>t</v>
      </c>
      <c r="L41" s="118">
        <f t="shared" si="9"/>
        <v>1484714</v>
      </c>
      <c r="M41" s="118">
        <f t="shared" si="10"/>
        <v>7</v>
      </c>
      <c r="N41" s="119"/>
      <c r="O41" s="69">
        <f t="shared" si="11"/>
        <v>8</v>
      </c>
      <c r="P41" s="93"/>
    </row>
    <row r="42" spans="1:16" ht="22.5" customHeight="1" x14ac:dyDescent="0.4">
      <c r="A42" s="79">
        <v>64</v>
      </c>
      <c r="B42" s="60" t="str">
        <f>VLOOKUP($A42,'Novice Entries'!$B$4:$R$168,2,FALSE)</f>
        <v>Olivia McLaughlin</v>
      </c>
      <c r="C42" s="61" t="str">
        <f>VLOOKUP($A42,'Novice Entries'!$B$4:$R$168,3,FALSE)</f>
        <v>Illane Spark</v>
      </c>
      <c r="D42" s="61" t="str">
        <f>VLOOKUP($A42,'Novice Entries'!$B$4:$R$168,4,FALSE)</f>
        <v>Albrighton Hunt</v>
      </c>
      <c r="E42" s="62">
        <f>VLOOKUP($A42,'Novice Entries'!$B$4:$R$168,6,FALSE)</f>
        <v>158</v>
      </c>
      <c r="F42" s="116">
        <f>VLOOKUP($A42,'Novice Entries'!$B$4:$R$168,7,FALSE)</f>
        <v>0.71818181818181814</v>
      </c>
      <c r="G42" s="64">
        <f>VLOOKUP($A42,'Novice Entries'!$B$4:$R$168,8,FALSE)</f>
        <v>51</v>
      </c>
      <c r="H42" s="94">
        <f>VLOOKUP($A42,'Novice Entries'!$B$4:$R$168,9,FALSE)</f>
        <v>15</v>
      </c>
      <c r="I42" s="66"/>
      <c r="J42" s="70">
        <f t="shared" si="8"/>
        <v>1585115</v>
      </c>
      <c r="K42" s="117" t="str">
        <f>VLOOKUP($A42,'Novice Entries'!$B$4:$R$168,10,FALSE)</f>
        <v>t</v>
      </c>
      <c r="L42" s="118">
        <f t="shared" si="9"/>
        <v>1585115</v>
      </c>
      <c r="M42" s="118">
        <f t="shared" si="10"/>
        <v>2</v>
      </c>
      <c r="N42" s="120"/>
      <c r="O42" s="69">
        <f t="shared" si="11"/>
        <v>2</v>
      </c>
      <c r="P42" s="95" t="s">
        <v>368</v>
      </c>
    </row>
    <row r="43" spans="1:16" ht="22.5" customHeight="1" x14ac:dyDescent="0.4">
      <c r="A43" s="79">
        <v>65</v>
      </c>
      <c r="B43" s="60" t="str">
        <f>VLOOKUP($A43,'Novice Entries'!$B$4:$R$168,2,FALSE)</f>
        <v>Jess Radnor</v>
      </c>
      <c r="C43" s="61" t="str">
        <f>VLOOKUP($A43,'Novice Entries'!$B$4:$R$168,3,FALSE)</f>
        <v>Limestone Ringo</v>
      </c>
      <c r="D43" s="61" t="str">
        <f>VLOOKUP($A43,'Novice Entries'!$B$4:$R$168,4,FALSE)</f>
        <v>Ludlow Hunt</v>
      </c>
      <c r="E43" s="62">
        <f>VLOOKUP($A43,'Novice Entries'!$B$4:$R$168,6,FALSE)</f>
        <v>165.5</v>
      </c>
      <c r="F43" s="116">
        <f>VLOOKUP($A43,'Novice Entries'!$B$4:$R$168,7,FALSE)</f>
        <v>0.75227272727272732</v>
      </c>
      <c r="G43" s="64">
        <f>VLOOKUP($A43,'Novice Entries'!$B$4:$R$168,8,FALSE)</f>
        <v>54</v>
      </c>
      <c r="H43" s="94">
        <f>VLOOKUP($A43,'Novice Entries'!$B$4:$R$168,9,FALSE)</f>
        <v>15</v>
      </c>
      <c r="I43" s="66"/>
      <c r="J43" s="70">
        <f t="shared" si="8"/>
        <v>1660415</v>
      </c>
      <c r="K43" s="117" t="str">
        <f>VLOOKUP($A43,'Novice Entries'!$B$4:$R$168,10,FALSE)</f>
        <v>t</v>
      </c>
      <c r="L43" s="118">
        <f t="shared" si="9"/>
        <v>1660415</v>
      </c>
      <c r="M43" s="118">
        <f t="shared" si="10"/>
        <v>1</v>
      </c>
      <c r="N43" s="119"/>
      <c r="O43" s="69">
        <f t="shared" si="11"/>
        <v>1</v>
      </c>
      <c r="P43" s="95" t="s">
        <v>360</v>
      </c>
    </row>
    <row r="44" spans="1:16" ht="22.5" customHeight="1" x14ac:dyDescent="0.4">
      <c r="A44" s="79">
        <v>66</v>
      </c>
      <c r="B44" s="60" t="str">
        <f>VLOOKUP($A44,'Novice Entries'!$B$4:$R$168,2,FALSE)</f>
        <v>Millie Morgan</v>
      </c>
      <c r="C44" s="61" t="str">
        <f>VLOOKUP($A44,'Novice Entries'!$B$4:$R$168,3,FALSE)</f>
        <v>Mischief Molly</v>
      </c>
      <c r="D44" s="61" t="str">
        <f>VLOOKUP($A44,'Novice Entries'!$B$4:$R$168,4,FALSE)</f>
        <v>Atherstone Hunt</v>
      </c>
      <c r="E44" s="62">
        <f>VLOOKUP($A44,'Novice Entries'!$B$4:$R$168,6,FALSE)</f>
        <v>149</v>
      </c>
      <c r="F44" s="116">
        <f>VLOOKUP($A44,'Novice Entries'!$B$4:$R$168,7,FALSE)</f>
        <v>0.67727272727272725</v>
      </c>
      <c r="G44" s="64">
        <f>VLOOKUP($A44,'Novice Entries'!$B$4:$R$168,8,FALSE)</f>
        <v>46</v>
      </c>
      <c r="H44" s="94">
        <f>VLOOKUP($A44,'Novice Entries'!$B$4:$R$168,9,FALSE)</f>
        <v>13</v>
      </c>
      <c r="I44" s="66"/>
      <c r="J44" s="70">
        <f t="shared" si="8"/>
        <v>1494613</v>
      </c>
      <c r="K44" s="117" t="str">
        <f>VLOOKUP($A44,'Novice Entries'!$B$4:$R$168,10,FALSE)</f>
        <v>t</v>
      </c>
      <c r="L44" s="118">
        <f t="shared" si="9"/>
        <v>1494613</v>
      </c>
      <c r="M44" s="118">
        <f t="shared" si="10"/>
        <v>6</v>
      </c>
      <c r="N44" s="119"/>
      <c r="O44" s="69">
        <f t="shared" si="11"/>
        <v>7</v>
      </c>
      <c r="P44" s="93"/>
    </row>
    <row r="45" spans="1:16" ht="22.5" customHeight="1" x14ac:dyDescent="0.4">
      <c r="A45" s="79">
        <v>68</v>
      </c>
      <c r="B45" s="60" t="str">
        <f>VLOOKUP($A45,'Novice Entries'!$B$4:$R$168,2,FALSE)</f>
        <v>Lilli Parker</v>
      </c>
      <c r="C45" s="61" t="str">
        <f>VLOOKUP($A45,'Novice Entries'!$B$4:$R$168,3,FALSE)</f>
        <v>Glengoole Apollo</v>
      </c>
      <c r="D45" s="61" t="str">
        <f>VLOOKUP($A45,'Novice Entries'!$B$4:$R$168,4,FALSE)</f>
        <v>North Warwickshire</v>
      </c>
      <c r="E45" s="62">
        <f>VLOOKUP($A45,'Novice Entries'!$B$4:$R$168,6,FALSE)</f>
        <v>152.5</v>
      </c>
      <c r="F45" s="116">
        <f>VLOOKUP($A45,'Novice Entries'!$B$4:$R$168,7,FALSE)</f>
        <v>0.69318181818181823</v>
      </c>
      <c r="G45" s="64">
        <f>VLOOKUP($A45,'Novice Entries'!$B$4:$R$168,8,FALSE)</f>
        <v>47</v>
      </c>
      <c r="H45" s="94">
        <f>VLOOKUP($A45,'Novice Entries'!$B$4:$R$168,9,FALSE)</f>
        <v>13</v>
      </c>
      <c r="I45" s="66"/>
      <c r="J45" s="70">
        <f t="shared" si="8"/>
        <v>1529713</v>
      </c>
      <c r="K45" s="117" t="str">
        <f>VLOOKUP($A45,'Novice Entries'!$B$4:$R$168,10,FALSE)</f>
        <v>t</v>
      </c>
      <c r="L45" s="118">
        <f t="shared" si="9"/>
        <v>1529713</v>
      </c>
      <c r="M45" s="118">
        <f t="shared" si="10"/>
        <v>3</v>
      </c>
      <c r="N45" s="119"/>
      <c r="O45" s="69">
        <f t="shared" si="11"/>
        <v>4</v>
      </c>
      <c r="P45" s="93"/>
    </row>
    <row r="46" spans="1:16" ht="22.5" customHeight="1" x14ac:dyDescent="0.4">
      <c r="A46" s="79">
        <v>69</v>
      </c>
      <c r="B46" s="60" t="str">
        <f>VLOOKUP($A46,'Novice Entries'!$B$4:$R$168,2,FALSE)</f>
        <v>Erin Andrews</v>
      </c>
      <c r="C46" s="61" t="str">
        <f>VLOOKUP($A46,'Novice Entries'!$B$4:$R$168,3,FALSE)</f>
        <v>Mr Finntastic</v>
      </c>
      <c r="D46" s="61" t="str">
        <f>VLOOKUP($A46,'Novice Entries'!$B$4:$R$168,4,FALSE)</f>
        <v>West Warwickshire</v>
      </c>
      <c r="E46" s="62">
        <f>VLOOKUP($A46,'Novice Entries'!$B$4:$R$168,6,FALSE)</f>
        <v>150.5</v>
      </c>
      <c r="F46" s="116">
        <f>VLOOKUP($A46,'Novice Entries'!$B$4:$R$168,7,FALSE)</f>
        <v>0.68409090909090908</v>
      </c>
      <c r="G46" s="64">
        <f>VLOOKUP($A46,'Novice Entries'!$B$4:$R$168,8,FALSE)</f>
        <v>49</v>
      </c>
      <c r="H46" s="94">
        <f>VLOOKUP($A46,'Novice Entries'!$B$4:$R$168,9,FALSE)</f>
        <v>14</v>
      </c>
      <c r="I46" s="66"/>
      <c r="J46" s="70">
        <f t="shared" si="8"/>
        <v>1509914</v>
      </c>
      <c r="K46" s="117" t="str">
        <f>VLOOKUP($A46,'Novice Entries'!$B$4:$R$168,10,FALSE)</f>
        <v>t</v>
      </c>
      <c r="L46" s="118">
        <f t="shared" si="9"/>
        <v>1509914</v>
      </c>
      <c r="M46" s="118">
        <f t="shared" si="10"/>
        <v>4</v>
      </c>
      <c r="N46" s="120"/>
      <c r="O46" s="69">
        <f t="shared" si="11"/>
        <v>5</v>
      </c>
      <c r="P46" s="95"/>
    </row>
    <row r="47" spans="1:16" ht="22.5" customHeight="1" x14ac:dyDescent="0.4">
      <c r="A47" s="79">
        <v>70</v>
      </c>
      <c r="B47" s="60" t="str">
        <f>VLOOKUP($A47,'Novice Entries'!$B$4:$R$168,2,FALSE)</f>
        <v>Rosie Harris</v>
      </c>
      <c r="C47" s="61" t="str">
        <f>VLOOKUP($A47,'Novice Entries'!$B$4:$R$168,3,FALSE)</f>
        <v>Ron's Academy</v>
      </c>
      <c r="D47" s="61" t="str">
        <f>VLOOKUP($A47,'Novice Entries'!$B$4:$R$168,4,FALSE)</f>
        <v>Warwickshire Hunt</v>
      </c>
      <c r="E47" s="62">
        <f>VLOOKUP($A47,'Novice Entries'!$B$4:$R$168,6,FALSE)</f>
        <v>149</v>
      </c>
      <c r="F47" s="116">
        <f>VLOOKUP($A47,'Novice Entries'!$B$4:$R$168,7,FALSE)</f>
        <v>0.67727272727272725</v>
      </c>
      <c r="G47" s="64">
        <f>VLOOKUP($A47,'Novice Entries'!$B$4:$R$168,8,FALSE)</f>
        <v>48</v>
      </c>
      <c r="H47" s="94">
        <f>VLOOKUP($A47,'Novice Entries'!$B$4:$R$168,9,FALSE)</f>
        <v>14</v>
      </c>
      <c r="I47" s="66"/>
      <c r="J47" s="70">
        <f t="shared" si="8"/>
        <v>1494814</v>
      </c>
      <c r="K47" s="117" t="str">
        <f>VLOOKUP($A47,'Novice Entries'!$B$4:$R$168,10,FALSE)</f>
        <v>t</v>
      </c>
      <c r="L47" s="118">
        <f t="shared" si="9"/>
        <v>1494814</v>
      </c>
      <c r="M47" s="118">
        <f t="shared" si="10"/>
        <v>5</v>
      </c>
      <c r="N47" s="119"/>
      <c r="O47" s="69">
        <f t="shared" si="11"/>
        <v>6</v>
      </c>
      <c r="P47" s="93"/>
    </row>
    <row r="48" spans="1:16" ht="22.5" customHeight="1" x14ac:dyDescent="0.4">
      <c r="A48" s="79">
        <v>71</v>
      </c>
      <c r="B48" s="60" t="str">
        <f>VLOOKUP($A48,'Novice Entries'!$B$4:$R$168,2,FALSE)</f>
        <v>Connie Strutt</v>
      </c>
      <c r="C48" s="61" t="str">
        <f>VLOOKUP($A48,'Novice Entries'!$B$4:$R$168,3,FALSE)</f>
        <v>Bakeburn Bayleaf</v>
      </c>
      <c r="D48" s="61" t="str">
        <f>VLOOKUP($A48,'Novice Entries'!$B$4:$R$168,4,FALSE)</f>
        <v>Albrighton Woodland Hunt</v>
      </c>
      <c r="E48" s="62">
        <f>VLOOKUP($A48,'Novice Entries'!$B$4:$R$168,6,FALSE)</f>
        <v>157.5</v>
      </c>
      <c r="F48" s="116">
        <f>VLOOKUP($A48,'Novice Entries'!$B$4:$R$168,7,FALSE)</f>
        <v>0.71590909090909094</v>
      </c>
      <c r="G48" s="64">
        <f>VLOOKUP($A48,'Novice Entries'!$B$4:$R$168,8,FALSE)</f>
        <v>47</v>
      </c>
      <c r="H48" s="94">
        <f>VLOOKUP($A48,'Novice Entries'!$B$4:$R$168,9,FALSE)</f>
        <v>13</v>
      </c>
      <c r="I48" s="66"/>
      <c r="J48" s="70">
        <f t="shared" si="8"/>
        <v>1579713</v>
      </c>
      <c r="K48" s="117"/>
      <c r="L48" s="118" t="str">
        <f t="shared" si="9"/>
        <v xml:space="preserve"> </v>
      </c>
      <c r="M48" s="118" t="str">
        <f t="shared" si="10"/>
        <v xml:space="preserve"> </v>
      </c>
      <c r="N48" s="119"/>
      <c r="O48" s="69">
        <f t="shared" si="11"/>
        <v>3</v>
      </c>
      <c r="P48" s="93"/>
    </row>
    <row r="49" spans="1:16" ht="15.45" x14ac:dyDescent="0.25">
      <c r="A49" s="35"/>
      <c r="F49" s="107"/>
      <c r="K49" s="117"/>
    </row>
    <row r="50" spans="1:16" ht="15.45" x14ac:dyDescent="0.35">
      <c r="A50" s="108"/>
      <c r="B50" s="55"/>
      <c r="C50" s="55"/>
      <c r="D50" s="55"/>
      <c r="F50" s="107"/>
      <c r="G50" s="55"/>
      <c r="H50" s="55"/>
      <c r="I50" s="55"/>
      <c r="J50" s="55"/>
      <c r="K50" s="117"/>
    </row>
    <row r="51" spans="1:16" ht="14.6" x14ac:dyDescent="0.35">
      <c r="A51" s="108"/>
      <c r="B51" s="55"/>
      <c r="C51" s="55"/>
      <c r="D51" s="55"/>
      <c r="F51" s="107"/>
      <c r="G51" s="55"/>
      <c r="H51" s="55"/>
      <c r="I51" s="55"/>
      <c r="J51" s="55"/>
    </row>
    <row r="52" spans="1:16" ht="17.149999999999999" x14ac:dyDescent="0.35">
      <c r="A52" s="110" t="s">
        <v>369</v>
      </c>
      <c r="B52" s="158"/>
      <c r="C52" s="158"/>
      <c r="D52" s="158"/>
      <c r="F52" s="107"/>
      <c r="G52" s="158"/>
      <c r="H52" s="158"/>
      <c r="I52" s="158"/>
      <c r="J52" s="158"/>
    </row>
    <row r="53" spans="1:16" ht="12" x14ac:dyDescent="0.25">
      <c r="A53" s="159"/>
      <c r="B53" s="158"/>
      <c r="C53" s="158"/>
      <c r="D53" s="158"/>
      <c r="E53" s="159"/>
      <c r="F53" s="176"/>
      <c r="G53" s="158"/>
      <c r="H53" s="158"/>
      <c r="I53" s="158"/>
      <c r="J53" s="158"/>
    </row>
    <row r="54" spans="1:16" ht="22.5" customHeight="1" x14ac:dyDescent="0.3">
      <c r="A54" s="111" t="s">
        <v>2</v>
      </c>
      <c r="B54" s="7" t="s">
        <v>3</v>
      </c>
      <c r="C54" s="7" t="s">
        <v>4</v>
      </c>
      <c r="D54" s="7" t="s">
        <v>64</v>
      </c>
      <c r="E54" s="8" t="s">
        <v>7</v>
      </c>
      <c r="F54" s="112" t="s">
        <v>8</v>
      </c>
      <c r="G54" s="10" t="s">
        <v>46</v>
      </c>
      <c r="H54" s="113" t="s">
        <v>47</v>
      </c>
      <c r="I54" s="160"/>
      <c r="J54" s="7" t="s">
        <v>366</v>
      </c>
      <c r="K54" s="6" t="s">
        <v>345</v>
      </c>
      <c r="L54" s="6"/>
      <c r="M54" s="6" t="s">
        <v>346</v>
      </c>
      <c r="N54" s="114"/>
      <c r="O54" s="78" t="s">
        <v>347</v>
      </c>
      <c r="P54" s="78" t="s">
        <v>357</v>
      </c>
    </row>
    <row r="55" spans="1:16" ht="22.5" customHeight="1" x14ac:dyDescent="0.3">
      <c r="A55" s="115"/>
      <c r="B55" s="1"/>
      <c r="C55" s="151"/>
      <c r="D55" s="14"/>
      <c r="E55" s="38"/>
      <c r="F55" s="177"/>
      <c r="G55" s="153"/>
      <c r="H55" s="170"/>
      <c r="I55" s="58"/>
      <c r="J55" s="14"/>
      <c r="O55" s="69"/>
      <c r="P55" s="93"/>
    </row>
    <row r="56" spans="1:16" ht="22.5" customHeight="1" x14ac:dyDescent="0.4">
      <c r="A56" s="79">
        <v>73</v>
      </c>
      <c r="B56" s="60" t="str">
        <f>VLOOKUP($A56,'Novice Entries'!$B$4:$R$168,2,FALSE)</f>
        <v>Finlay Montgomery</v>
      </c>
      <c r="C56" s="61" t="str">
        <f>VLOOKUP($A56,'Novice Entries'!$B$4:$R$168,3,FALSE)</f>
        <v>Ballykillen Lass</v>
      </c>
      <c r="D56" s="61" t="str">
        <f>VLOOKUP($A56,'Novice Entries'!$B$4:$R$168,4,FALSE)</f>
        <v>North Shropshire Hunt</v>
      </c>
      <c r="E56" s="62">
        <f>VLOOKUP($A56,'Novice Entries'!$B$4:$R$168,6,FALSE)</f>
        <v>146.5</v>
      </c>
      <c r="F56" s="116">
        <f>VLOOKUP($A56,'Novice Entries'!$B$4:$R$168,7,FALSE)</f>
        <v>0.66590909090909089</v>
      </c>
      <c r="G56" s="64">
        <f>VLOOKUP($A56,'Novice Entries'!$B$4:$R$168,8,FALSE)</f>
        <v>47</v>
      </c>
      <c r="H56" s="94">
        <f>VLOOKUP($A56,'Novice Entries'!$B$4:$R$168,9,FALSE)</f>
        <v>13</v>
      </c>
      <c r="I56" s="66"/>
      <c r="J56" s="70">
        <f t="shared" ref="J56:J64" si="12">(E56*1000)+(G56*100)+(H56*10)</f>
        <v>151330</v>
      </c>
      <c r="K56" s="117" t="str">
        <f>VLOOKUP($A56,'Novice Entries'!$B$4:$R$168,10,FALSE)</f>
        <v>t</v>
      </c>
      <c r="L56" s="118">
        <f t="shared" ref="L56:L64" si="13">IF(K56=0," ",J56)</f>
        <v>151330</v>
      </c>
      <c r="M56" s="118">
        <f t="shared" ref="M56:M64" si="14">IF(K56=0," ",RANK(L56,$L$56:$L$63))</f>
        <v>6</v>
      </c>
      <c r="N56" s="119"/>
      <c r="O56" s="69">
        <f t="shared" ref="O56:O64" si="15">IF(E56=0," ",RANK(J56,$J$56:$J$63))</f>
        <v>6</v>
      </c>
      <c r="P56" s="93"/>
    </row>
    <row r="57" spans="1:16" ht="22.5" customHeight="1" x14ac:dyDescent="0.4">
      <c r="A57" s="79">
        <v>74</v>
      </c>
      <c r="B57" s="60" t="str">
        <f>VLOOKUP($A57,'Novice Entries'!$B$4:$R$168,2,FALSE)</f>
        <v>Megan Cappaert</v>
      </c>
      <c r="C57" s="61" t="str">
        <f>VLOOKUP($A57,'Novice Entries'!$B$4:$R$168,3,FALSE)</f>
        <v>Houston</v>
      </c>
      <c r="D57" s="61" t="str">
        <f>VLOOKUP($A57,'Novice Entries'!$B$4:$R$168,4,FALSE)</f>
        <v>North Shropshire Hunt</v>
      </c>
      <c r="E57" s="62">
        <f>VLOOKUP($A57,'Novice Entries'!$B$4:$R$168,6,FALSE)</f>
        <v>168</v>
      </c>
      <c r="F57" s="116">
        <f>VLOOKUP($A57,'Novice Entries'!$B$4:$R$168,7,FALSE)</f>
        <v>0.76363636363636367</v>
      </c>
      <c r="G57" s="64">
        <f>VLOOKUP($A57,'Novice Entries'!$B$4:$R$168,8,FALSE)</f>
        <v>54</v>
      </c>
      <c r="H57" s="94">
        <f>VLOOKUP($A57,'Novice Entries'!$B$4:$R$168,9,FALSE)</f>
        <v>15</v>
      </c>
      <c r="I57" s="66"/>
      <c r="J57" s="70">
        <f t="shared" si="12"/>
        <v>173550</v>
      </c>
      <c r="K57" s="117" t="str">
        <f>VLOOKUP($A57,'Novice Entries'!$B$4:$R$168,10,FALSE)</f>
        <v>t</v>
      </c>
      <c r="L57" s="118">
        <f t="shared" si="13"/>
        <v>173550</v>
      </c>
      <c r="M57" s="118">
        <f t="shared" si="14"/>
        <v>1</v>
      </c>
      <c r="N57" s="120"/>
      <c r="O57" s="69">
        <f t="shared" si="15"/>
        <v>1</v>
      </c>
      <c r="P57" s="95" t="s">
        <v>349</v>
      </c>
    </row>
    <row r="58" spans="1:16" ht="22.5" customHeight="1" x14ac:dyDescent="0.4">
      <c r="A58" s="79">
        <v>75</v>
      </c>
      <c r="B58" s="60" t="str">
        <f>VLOOKUP($A58,'Novice Entries'!$B$4:$R$168,2,FALSE)</f>
        <v>Tessa Weston</v>
      </c>
      <c r="C58" s="61" t="str">
        <f>VLOOKUP($A58,'Novice Entries'!$B$4:$R$168,3,FALSE)</f>
        <v>Boo</v>
      </c>
      <c r="D58" s="61" t="str">
        <f>VLOOKUP($A58,'Novice Entries'!$B$4:$R$168,4,FALSE)</f>
        <v>Albrighton Hunt</v>
      </c>
      <c r="E58" s="62">
        <f>VLOOKUP($A58,'Novice Entries'!$B$4:$R$168,6,FALSE)</f>
        <v>139</v>
      </c>
      <c r="F58" s="116">
        <f>VLOOKUP($A58,'Novice Entries'!$B$4:$R$168,7,FALSE)</f>
        <v>0.63181818181818183</v>
      </c>
      <c r="G58" s="64">
        <f>VLOOKUP($A58,'Novice Entries'!$B$4:$R$168,8,FALSE)</f>
        <v>49</v>
      </c>
      <c r="H58" s="94">
        <f>VLOOKUP($A58,'Novice Entries'!$B$4:$R$168,9,FALSE)</f>
        <v>12</v>
      </c>
      <c r="I58" s="66"/>
      <c r="J58" s="70">
        <f t="shared" si="12"/>
        <v>144020</v>
      </c>
      <c r="K58" s="117" t="str">
        <f>VLOOKUP($A58,'Novice Entries'!$B$4:$R$168,10,FALSE)</f>
        <v>t</v>
      </c>
      <c r="L58" s="118">
        <f t="shared" si="13"/>
        <v>144020</v>
      </c>
      <c r="M58" s="118">
        <f t="shared" si="14"/>
        <v>8</v>
      </c>
      <c r="N58" s="119"/>
      <c r="O58" s="69">
        <f t="shared" si="15"/>
        <v>8</v>
      </c>
      <c r="P58" s="93"/>
    </row>
    <row r="59" spans="1:16" ht="22.5" customHeight="1" x14ac:dyDescent="0.4">
      <c r="A59" s="79">
        <v>76</v>
      </c>
      <c r="B59" s="60" t="str">
        <f>VLOOKUP($A59,'Novice Entries'!$B$4:$R$168,2,FALSE)</f>
        <v>Tilly Evans</v>
      </c>
      <c r="C59" s="61" t="str">
        <f>VLOOKUP($A59,'Novice Entries'!$B$4:$R$168,3,FALSE)</f>
        <v>I spotted a tic tac</v>
      </c>
      <c r="D59" s="61" t="str">
        <f>VLOOKUP($A59,'Novice Entries'!$B$4:$R$168,4,FALSE)</f>
        <v>Ludlow Hunt</v>
      </c>
      <c r="E59" s="62">
        <f>VLOOKUP($A59,'Novice Entries'!$B$4:$R$168,6,FALSE)</f>
        <v>149.5</v>
      </c>
      <c r="F59" s="116">
        <f>VLOOKUP($A59,'Novice Entries'!$B$4:$R$168,7,FALSE)</f>
        <v>0.67954545454545456</v>
      </c>
      <c r="G59" s="64">
        <f>VLOOKUP($A59,'Novice Entries'!$B$4:$R$168,8,FALSE)</f>
        <v>47</v>
      </c>
      <c r="H59" s="94">
        <f>VLOOKUP($A59,'Novice Entries'!$B$4:$R$168,9,FALSE)</f>
        <v>13</v>
      </c>
      <c r="I59" s="66"/>
      <c r="J59" s="70">
        <f t="shared" si="12"/>
        <v>154330</v>
      </c>
      <c r="K59" s="117" t="str">
        <f>VLOOKUP($A59,'Novice Entries'!$B$4:$R$168,10,FALSE)</f>
        <v>t</v>
      </c>
      <c r="L59" s="118">
        <f t="shared" si="13"/>
        <v>154330</v>
      </c>
      <c r="M59" s="118">
        <f t="shared" si="14"/>
        <v>4</v>
      </c>
      <c r="N59" s="119"/>
      <c r="O59" s="69">
        <f t="shared" si="15"/>
        <v>4</v>
      </c>
      <c r="P59" s="95" t="s">
        <v>360</v>
      </c>
    </row>
    <row r="60" spans="1:16" ht="22.5" customHeight="1" x14ac:dyDescent="0.4">
      <c r="A60" s="79">
        <v>77</v>
      </c>
      <c r="B60" s="60" t="str">
        <f>VLOOKUP($A60,'Novice Entries'!$B$4:$R$168,2,FALSE)</f>
        <v>Mollie Salter</v>
      </c>
      <c r="C60" s="61" t="str">
        <f>VLOOKUP($A60,'Novice Entries'!$B$4:$R$168,3,FALSE)</f>
        <v>Coole Rose Star</v>
      </c>
      <c r="D60" s="61" t="str">
        <f>VLOOKUP($A60,'Novice Entries'!$B$4:$R$168,4,FALSE)</f>
        <v>Atherstone Hunt</v>
      </c>
      <c r="E60" s="62">
        <f>VLOOKUP($A60,'Novice Entries'!$B$4:$R$168,6,FALSE)</f>
        <v>145</v>
      </c>
      <c r="F60" s="116">
        <f>VLOOKUP($A60,'Novice Entries'!$B$4:$R$168,7,FALSE)</f>
        <v>0.65909090909090906</v>
      </c>
      <c r="G60" s="64">
        <f>VLOOKUP($A60,'Novice Entries'!$B$4:$R$168,8,FALSE)</f>
        <v>46</v>
      </c>
      <c r="H60" s="94">
        <f>VLOOKUP($A60,'Novice Entries'!$B$4:$R$168,9,FALSE)</f>
        <v>13</v>
      </c>
      <c r="I60" s="66"/>
      <c r="J60" s="70">
        <f t="shared" si="12"/>
        <v>149730</v>
      </c>
      <c r="K60" s="117" t="str">
        <f>VLOOKUP($A60,'Novice Entries'!$B$4:$R$168,10,FALSE)</f>
        <v>t</v>
      </c>
      <c r="L60" s="118">
        <f t="shared" si="13"/>
        <v>149730</v>
      </c>
      <c r="M60" s="118">
        <f t="shared" si="14"/>
        <v>7</v>
      </c>
      <c r="N60" s="120"/>
      <c r="O60" s="69">
        <f t="shared" si="15"/>
        <v>7</v>
      </c>
      <c r="P60" s="95"/>
    </row>
    <row r="61" spans="1:16" ht="22.5" customHeight="1" x14ac:dyDescent="0.4">
      <c r="A61" s="79">
        <v>79</v>
      </c>
      <c r="B61" s="60" t="str">
        <f>VLOOKUP($A61,'Novice Entries'!$B$4:$R$168,2,FALSE)</f>
        <v>Olivia Guyatt</v>
      </c>
      <c r="C61" s="61" t="str">
        <f>VLOOKUP($A61,'Novice Entries'!$B$4:$R$168,3,FALSE)</f>
        <v>Tullibards Connelly</v>
      </c>
      <c r="D61" s="61" t="str">
        <f>VLOOKUP($A61,'Novice Entries'!$B$4:$R$168,4,FALSE)</f>
        <v>North Warwickshire</v>
      </c>
      <c r="E61" s="62">
        <f>VLOOKUP($A61,'Novice Entries'!$B$4:$R$168,6,FALSE)</f>
        <v>152.5</v>
      </c>
      <c r="F61" s="116">
        <f>VLOOKUP($A61,'Novice Entries'!$B$4:$R$168,7,FALSE)</f>
        <v>0.69318181818181823</v>
      </c>
      <c r="G61" s="64">
        <f>VLOOKUP($A61,'Novice Entries'!$B$4:$R$168,8,FALSE)</f>
        <v>48.5</v>
      </c>
      <c r="H61" s="94">
        <f>VLOOKUP($A61,'Novice Entries'!$B$4:$R$168,9,FALSE)</f>
        <v>14</v>
      </c>
      <c r="I61" s="66"/>
      <c r="J61" s="70">
        <f t="shared" si="12"/>
        <v>157490</v>
      </c>
      <c r="K61" s="117" t="str">
        <f>VLOOKUP($A61,'Novice Entries'!$B$4:$R$168,10,FALSE)</f>
        <v>t</v>
      </c>
      <c r="L61" s="118">
        <f t="shared" si="13"/>
        <v>157490</v>
      </c>
      <c r="M61" s="118">
        <f t="shared" si="14"/>
        <v>2</v>
      </c>
      <c r="N61" s="119"/>
      <c r="O61" s="69">
        <f t="shared" si="15"/>
        <v>2</v>
      </c>
      <c r="P61" s="93"/>
    </row>
    <row r="62" spans="1:16" ht="22.5" customHeight="1" x14ac:dyDescent="0.4">
      <c r="A62" s="79">
        <v>80</v>
      </c>
      <c r="B62" s="60" t="str">
        <f>VLOOKUP($A62,'Novice Entries'!$B$4:$R$168,2,FALSE)</f>
        <v>Evelyn O'Sullivan</v>
      </c>
      <c r="C62" s="61" t="str">
        <f>VLOOKUP($A62,'Novice Entries'!$B$4:$R$168,3,FALSE)</f>
        <v>Abney Rio</v>
      </c>
      <c r="D62" s="61" t="str">
        <f>VLOOKUP($A62,'Novice Entries'!$B$4:$R$168,4,FALSE)</f>
        <v>West Warwickshire</v>
      </c>
      <c r="E62" s="62">
        <f>VLOOKUP($A62,'Novice Entries'!$B$4:$R$168,6,FALSE)</f>
        <v>147</v>
      </c>
      <c r="F62" s="116">
        <f>VLOOKUP($A62,'Novice Entries'!$B$4:$R$168,7,FALSE)</f>
        <v>0.66818181818181821</v>
      </c>
      <c r="G62" s="64">
        <f>VLOOKUP($A62,'Novice Entries'!$B$4:$R$168,8,FALSE)</f>
        <v>47</v>
      </c>
      <c r="H62" s="94">
        <f>VLOOKUP($A62,'Novice Entries'!$B$4:$R$168,9,FALSE)</f>
        <v>13</v>
      </c>
      <c r="I62" s="66"/>
      <c r="J62" s="70">
        <f t="shared" si="12"/>
        <v>151830</v>
      </c>
      <c r="K62" s="117" t="str">
        <f>VLOOKUP($A62,'Novice Entries'!$B$4:$R$168,10,FALSE)</f>
        <v>t</v>
      </c>
      <c r="L62" s="118">
        <f t="shared" si="13"/>
        <v>151830</v>
      </c>
      <c r="M62" s="118">
        <f t="shared" si="14"/>
        <v>5</v>
      </c>
      <c r="N62" s="119"/>
      <c r="O62" s="69">
        <f t="shared" si="15"/>
        <v>5</v>
      </c>
      <c r="P62" s="93"/>
    </row>
    <row r="63" spans="1:16" ht="22.5" customHeight="1" x14ac:dyDescent="0.4">
      <c r="A63" s="79">
        <v>81</v>
      </c>
      <c r="B63" s="60" t="str">
        <f>VLOOKUP($A63,'Novice Entries'!$B$4:$R$168,2,FALSE)</f>
        <v>Tillie Orton</v>
      </c>
      <c r="C63" s="61" t="str">
        <f>VLOOKUP($A63,'Novice Entries'!$B$4:$R$168,3,FALSE)</f>
        <v>MVS Hailee</v>
      </c>
      <c r="D63" s="61" t="str">
        <f>VLOOKUP($A63,'Novice Entries'!$B$4:$R$168,4,FALSE)</f>
        <v>Warwickshire Hunt</v>
      </c>
      <c r="E63" s="62">
        <f>VLOOKUP($A63,'Novice Entries'!$B$4:$R$168,6,FALSE)</f>
        <v>151</v>
      </c>
      <c r="F63" s="116">
        <f>VLOOKUP($A63,'Novice Entries'!$B$4:$R$168,7,FALSE)</f>
        <v>0.6863636363636364</v>
      </c>
      <c r="G63" s="64">
        <f>VLOOKUP($A63,'Novice Entries'!$B$4:$R$168,8,FALSE)</f>
        <v>48.5</v>
      </c>
      <c r="H63" s="94">
        <f>VLOOKUP($A63,'Novice Entries'!$B$4:$R$168,9,FALSE)</f>
        <v>13</v>
      </c>
      <c r="I63" s="66"/>
      <c r="J63" s="70">
        <f t="shared" si="12"/>
        <v>155980</v>
      </c>
      <c r="K63" s="117" t="s">
        <v>16</v>
      </c>
      <c r="L63" s="118">
        <f t="shared" si="13"/>
        <v>155980</v>
      </c>
      <c r="M63" s="118">
        <f t="shared" si="14"/>
        <v>3</v>
      </c>
      <c r="N63" s="119"/>
      <c r="O63" s="69">
        <f t="shared" si="15"/>
        <v>3</v>
      </c>
      <c r="P63" s="93"/>
    </row>
    <row r="64" spans="1:16" ht="22.5" customHeight="1" x14ac:dyDescent="0.4">
      <c r="A64" s="79">
        <v>147</v>
      </c>
      <c r="B64" s="60" t="str">
        <f>VLOOKUP($A64,'Novice Entries'!$B$4:$R$168,2,FALSE)</f>
        <v>Libby Chapman</v>
      </c>
      <c r="C64" s="61" t="str">
        <f>VLOOKUP($A64,'Novice Entries'!$B$4:$R$168,3,FALSE)</f>
        <v>For Real</v>
      </c>
      <c r="D64" s="61" t="str">
        <f>VLOOKUP($A64,'Novice Entries'!$B$4:$R$168,4,FALSE)</f>
        <v>West Warwickshire</v>
      </c>
      <c r="E64" s="62">
        <f>VLOOKUP($A64,'Novice Entries'!$B$4:$R$168,6,FALSE)</f>
        <v>0</v>
      </c>
      <c r="F64" s="116" t="str">
        <f>VLOOKUP($A64,'Novice Entries'!$B$4:$R$168,7,FALSE)</f>
        <v xml:space="preserve"> </v>
      </c>
      <c r="G64" s="64">
        <f>VLOOKUP($A64,'Novice Entries'!$B$4:$R$168,8,FALSE)</f>
        <v>0</v>
      </c>
      <c r="H64" s="94">
        <f>VLOOKUP($A64,'Novice Entries'!$B$4:$R$168,9,FALSE)</f>
        <v>0</v>
      </c>
      <c r="I64" s="66"/>
      <c r="J64" s="70">
        <f t="shared" si="12"/>
        <v>0</v>
      </c>
      <c r="K64" s="117" t="s">
        <v>16</v>
      </c>
      <c r="L64" s="118">
        <f t="shared" si="13"/>
        <v>0</v>
      </c>
      <c r="M64" s="118" t="e">
        <f t="shared" si="14"/>
        <v>#N/A</v>
      </c>
      <c r="N64" s="119"/>
      <c r="O64" s="69" t="str">
        <f t="shared" si="15"/>
        <v xml:space="preserve"> </v>
      </c>
      <c r="P64" s="93"/>
    </row>
    <row r="65" spans="1:16" x14ac:dyDescent="0.25">
      <c r="A65" s="35"/>
      <c r="F65" s="121"/>
      <c r="P65" s="122"/>
    </row>
    <row r="66" spans="1:16" ht="12" x14ac:dyDescent="0.25">
      <c r="A66" s="35"/>
      <c r="F66" s="107"/>
    </row>
    <row r="67" spans="1:16" ht="12" x14ac:dyDescent="0.25">
      <c r="A67" s="35"/>
      <c r="F67" s="107"/>
    </row>
    <row r="68" spans="1:16" ht="12" x14ac:dyDescent="0.25">
      <c r="A68" s="35"/>
      <c r="F68" s="107"/>
    </row>
    <row r="69" spans="1:16" ht="12" x14ac:dyDescent="0.25">
      <c r="A69" s="35"/>
      <c r="F69" s="107"/>
    </row>
    <row r="70" spans="1:16" ht="12" x14ac:dyDescent="0.25">
      <c r="A70" s="35"/>
      <c r="F70" s="107"/>
    </row>
    <row r="71" spans="1:16" ht="12" x14ac:dyDescent="0.25">
      <c r="A71" s="35"/>
      <c r="F71" s="107"/>
    </row>
    <row r="72" spans="1:16" ht="12" x14ac:dyDescent="0.25">
      <c r="A72" s="35"/>
      <c r="F72" s="107"/>
    </row>
    <row r="73" spans="1:16" ht="12" x14ac:dyDescent="0.25">
      <c r="A73" s="35"/>
      <c r="F73" s="107"/>
    </row>
    <row r="74" spans="1:16" ht="12" x14ac:dyDescent="0.25">
      <c r="A74" s="35"/>
      <c r="F74" s="107"/>
    </row>
    <row r="75" spans="1:16" ht="12" x14ac:dyDescent="0.25">
      <c r="A75" s="35"/>
      <c r="F75" s="107"/>
    </row>
    <row r="76" spans="1:16" ht="12" x14ac:dyDescent="0.25">
      <c r="A76" s="35"/>
      <c r="F76" s="107"/>
    </row>
    <row r="77" spans="1:16" ht="12" x14ac:dyDescent="0.25">
      <c r="A77" s="35"/>
      <c r="F77" s="107"/>
    </row>
    <row r="78" spans="1:16" ht="12" x14ac:dyDescent="0.25">
      <c r="A78" s="35"/>
      <c r="F78" s="107"/>
    </row>
    <row r="79" spans="1:16" ht="12" x14ac:dyDescent="0.25">
      <c r="A79" s="35"/>
      <c r="F79" s="107"/>
    </row>
    <row r="80" spans="1:16" ht="12" x14ac:dyDescent="0.25">
      <c r="A80" s="35"/>
      <c r="F80" s="107"/>
    </row>
    <row r="81" spans="1:6" ht="12" x14ac:dyDescent="0.25">
      <c r="A81" s="35"/>
      <c r="F81" s="107"/>
    </row>
    <row r="82" spans="1:6" ht="12" x14ac:dyDescent="0.25">
      <c r="A82" s="35"/>
      <c r="F82" s="107"/>
    </row>
    <row r="83" spans="1:6" ht="12" x14ac:dyDescent="0.25">
      <c r="A83" s="35"/>
      <c r="F83" s="107"/>
    </row>
    <row r="84" spans="1:6" ht="12" x14ac:dyDescent="0.25">
      <c r="A84" s="35"/>
      <c r="F84" s="107"/>
    </row>
    <row r="85" spans="1:6" ht="12" x14ac:dyDescent="0.25">
      <c r="A85" s="35"/>
      <c r="F85" s="107"/>
    </row>
    <row r="86" spans="1:6" ht="12" x14ac:dyDescent="0.25">
      <c r="A86" s="35"/>
      <c r="F86" s="107"/>
    </row>
    <row r="87" spans="1:6" ht="12" x14ac:dyDescent="0.25">
      <c r="A87" s="35"/>
      <c r="F87" s="107"/>
    </row>
    <row r="88" spans="1:6" ht="12" x14ac:dyDescent="0.25">
      <c r="A88" s="35"/>
      <c r="F88" s="107"/>
    </row>
    <row r="89" spans="1:6" ht="12" x14ac:dyDescent="0.25">
      <c r="A89" s="35"/>
      <c r="F89" s="107"/>
    </row>
    <row r="90" spans="1:6" ht="12" x14ac:dyDescent="0.25">
      <c r="A90" s="35"/>
      <c r="F90" s="107"/>
    </row>
    <row r="91" spans="1:6" ht="12" x14ac:dyDescent="0.25">
      <c r="A91" s="35"/>
      <c r="F91" s="107"/>
    </row>
    <row r="92" spans="1:6" ht="12" x14ac:dyDescent="0.25">
      <c r="A92" s="35"/>
      <c r="F92" s="107"/>
    </row>
    <row r="93" spans="1:6" ht="12" x14ac:dyDescent="0.25">
      <c r="A93" s="35"/>
      <c r="F93" s="107"/>
    </row>
    <row r="94" spans="1:6" ht="12" x14ac:dyDescent="0.25">
      <c r="A94" s="35"/>
      <c r="F94" s="107"/>
    </row>
    <row r="95" spans="1:6" ht="12" x14ac:dyDescent="0.25">
      <c r="A95" s="35"/>
      <c r="F95" s="107"/>
    </row>
    <row r="96" spans="1:6" ht="12" x14ac:dyDescent="0.25">
      <c r="A96" s="35"/>
      <c r="F96" s="107"/>
    </row>
    <row r="97" spans="1:6" ht="12" x14ac:dyDescent="0.25">
      <c r="A97" s="35"/>
      <c r="F97" s="107"/>
    </row>
    <row r="98" spans="1:6" ht="12" x14ac:dyDescent="0.25">
      <c r="A98" s="35"/>
      <c r="F98" s="107"/>
    </row>
    <row r="99" spans="1:6" ht="12" x14ac:dyDescent="0.25">
      <c r="A99" s="35"/>
      <c r="F99" s="107"/>
    </row>
    <row r="100" spans="1:6" ht="12" x14ac:dyDescent="0.25">
      <c r="A100" s="35"/>
      <c r="F100" s="107"/>
    </row>
    <row r="101" spans="1:6" ht="12" x14ac:dyDescent="0.25">
      <c r="A101" s="35"/>
      <c r="F101" s="107"/>
    </row>
    <row r="102" spans="1:6" ht="12" x14ac:dyDescent="0.25">
      <c r="A102" s="35"/>
      <c r="F102" s="107"/>
    </row>
    <row r="103" spans="1:6" ht="12" x14ac:dyDescent="0.25">
      <c r="A103" s="35"/>
      <c r="F103" s="107"/>
    </row>
    <row r="104" spans="1:6" ht="12" x14ac:dyDescent="0.25">
      <c r="A104" s="35"/>
      <c r="F104" s="107"/>
    </row>
    <row r="105" spans="1:6" ht="12" x14ac:dyDescent="0.25">
      <c r="A105" s="35"/>
      <c r="F105" s="107"/>
    </row>
    <row r="106" spans="1:6" ht="12" x14ac:dyDescent="0.25">
      <c r="A106" s="35"/>
      <c r="F106" s="107"/>
    </row>
    <row r="107" spans="1:6" ht="12" x14ac:dyDescent="0.25">
      <c r="A107" s="35"/>
      <c r="F107" s="107"/>
    </row>
    <row r="108" spans="1:6" ht="12" x14ac:dyDescent="0.25">
      <c r="A108" s="35"/>
      <c r="F108" s="107"/>
    </row>
    <row r="109" spans="1:6" ht="12" x14ac:dyDescent="0.25">
      <c r="A109" s="35"/>
      <c r="F109" s="107"/>
    </row>
    <row r="110" spans="1:6" ht="12" x14ac:dyDescent="0.25">
      <c r="A110" s="35"/>
      <c r="F110" s="107"/>
    </row>
    <row r="111" spans="1:6" ht="12" x14ac:dyDescent="0.25">
      <c r="A111" s="35"/>
      <c r="F111" s="107"/>
    </row>
    <row r="112" spans="1:6" ht="12" x14ac:dyDescent="0.25">
      <c r="A112" s="35"/>
      <c r="F112" s="107"/>
    </row>
    <row r="113" spans="1:6" ht="12" x14ac:dyDescent="0.25">
      <c r="A113" s="35"/>
      <c r="F113" s="107"/>
    </row>
    <row r="114" spans="1:6" ht="12" x14ac:dyDescent="0.25">
      <c r="A114" s="35"/>
      <c r="F114" s="107"/>
    </row>
    <row r="115" spans="1:6" ht="12" x14ac:dyDescent="0.25">
      <c r="A115" s="35"/>
      <c r="F115" s="107"/>
    </row>
    <row r="116" spans="1:6" ht="12" x14ac:dyDescent="0.25">
      <c r="A116" s="35"/>
      <c r="F116" s="107"/>
    </row>
    <row r="117" spans="1:6" ht="12" x14ac:dyDescent="0.25">
      <c r="A117" s="35"/>
      <c r="F117" s="107"/>
    </row>
    <row r="118" spans="1:6" ht="12" x14ac:dyDescent="0.25">
      <c r="A118" s="35"/>
      <c r="F118" s="107"/>
    </row>
    <row r="119" spans="1:6" ht="12" x14ac:dyDescent="0.25">
      <c r="A119" s="35"/>
      <c r="F119" s="107"/>
    </row>
    <row r="120" spans="1:6" ht="12" x14ac:dyDescent="0.25">
      <c r="A120" s="35"/>
      <c r="F120" s="107"/>
    </row>
    <row r="121" spans="1:6" ht="12" x14ac:dyDescent="0.25">
      <c r="A121" s="35"/>
      <c r="F121" s="107"/>
    </row>
    <row r="122" spans="1:6" ht="12" x14ac:dyDescent="0.25">
      <c r="A122" s="35"/>
      <c r="F122" s="107"/>
    </row>
    <row r="123" spans="1:6" ht="12" x14ac:dyDescent="0.25">
      <c r="A123" s="35"/>
      <c r="F123" s="107"/>
    </row>
    <row r="124" spans="1:6" ht="12" x14ac:dyDescent="0.25">
      <c r="A124" s="35"/>
      <c r="F124" s="107"/>
    </row>
    <row r="125" spans="1:6" ht="12" x14ac:dyDescent="0.25">
      <c r="A125" s="35"/>
      <c r="F125" s="107"/>
    </row>
    <row r="126" spans="1:6" ht="12" x14ac:dyDescent="0.25">
      <c r="A126" s="35"/>
      <c r="F126" s="107"/>
    </row>
    <row r="127" spans="1:6" ht="12" x14ac:dyDescent="0.25">
      <c r="A127" s="35"/>
      <c r="F127" s="107"/>
    </row>
    <row r="128" spans="1:6" ht="12" x14ac:dyDescent="0.25">
      <c r="A128" s="35"/>
      <c r="F128" s="107"/>
    </row>
    <row r="129" spans="1:6" ht="12" x14ac:dyDescent="0.25">
      <c r="A129" s="35"/>
      <c r="F129" s="107"/>
    </row>
    <row r="130" spans="1:6" ht="12" x14ac:dyDescent="0.25">
      <c r="A130" s="35"/>
      <c r="F130" s="107"/>
    </row>
    <row r="131" spans="1:6" ht="12" x14ac:dyDescent="0.25">
      <c r="A131" s="35"/>
      <c r="F131" s="107"/>
    </row>
    <row r="132" spans="1:6" ht="12" x14ac:dyDescent="0.25">
      <c r="A132" s="35"/>
      <c r="F132" s="107"/>
    </row>
    <row r="133" spans="1:6" ht="12" x14ac:dyDescent="0.25">
      <c r="A133" s="35"/>
      <c r="F133" s="107"/>
    </row>
    <row r="134" spans="1:6" ht="12" x14ac:dyDescent="0.25">
      <c r="A134" s="35"/>
      <c r="F134" s="107"/>
    </row>
    <row r="135" spans="1:6" ht="12" x14ac:dyDescent="0.25">
      <c r="A135" s="35"/>
      <c r="F135" s="107"/>
    </row>
    <row r="136" spans="1:6" ht="12" x14ac:dyDescent="0.25">
      <c r="A136" s="35"/>
      <c r="F136" s="107"/>
    </row>
    <row r="137" spans="1:6" ht="12" x14ac:dyDescent="0.25">
      <c r="A137" s="35"/>
      <c r="F137" s="107"/>
    </row>
    <row r="138" spans="1:6" ht="12" x14ac:dyDescent="0.25">
      <c r="A138" s="35"/>
      <c r="F138" s="107"/>
    </row>
    <row r="139" spans="1:6" ht="12" x14ac:dyDescent="0.25">
      <c r="A139" s="35"/>
      <c r="F139" s="107"/>
    </row>
    <row r="140" spans="1:6" ht="12" x14ac:dyDescent="0.25">
      <c r="A140" s="35"/>
      <c r="F140" s="107"/>
    </row>
    <row r="141" spans="1:6" ht="12" x14ac:dyDescent="0.25">
      <c r="A141" s="35"/>
      <c r="F141" s="107"/>
    </row>
    <row r="142" spans="1:6" ht="12" x14ac:dyDescent="0.25">
      <c r="A142" s="35"/>
      <c r="F142" s="107"/>
    </row>
    <row r="143" spans="1:6" ht="12" x14ac:dyDescent="0.25">
      <c r="A143" s="35"/>
      <c r="F143" s="107"/>
    </row>
    <row r="144" spans="1:6" ht="12" x14ac:dyDescent="0.25">
      <c r="A144" s="35"/>
      <c r="F144" s="107"/>
    </row>
    <row r="145" spans="1:6" ht="12" x14ac:dyDescent="0.25">
      <c r="A145" s="35"/>
      <c r="F145" s="107"/>
    </row>
    <row r="146" spans="1:6" ht="12" x14ac:dyDescent="0.25">
      <c r="A146" s="35"/>
      <c r="F146" s="107"/>
    </row>
    <row r="147" spans="1:6" ht="12" x14ac:dyDescent="0.25">
      <c r="A147" s="35"/>
      <c r="F147" s="107"/>
    </row>
    <row r="148" spans="1:6" ht="12" x14ac:dyDescent="0.25">
      <c r="A148" s="35"/>
      <c r="F148" s="107"/>
    </row>
    <row r="149" spans="1:6" ht="12" x14ac:dyDescent="0.25">
      <c r="A149" s="35"/>
      <c r="F149" s="107"/>
    </row>
    <row r="150" spans="1:6" ht="12" x14ac:dyDescent="0.25">
      <c r="A150" s="35"/>
      <c r="F150" s="107"/>
    </row>
    <row r="151" spans="1:6" ht="12" x14ac:dyDescent="0.25">
      <c r="A151" s="35"/>
      <c r="F151" s="107"/>
    </row>
    <row r="152" spans="1:6" ht="12" x14ac:dyDescent="0.25">
      <c r="A152" s="35"/>
      <c r="F152" s="107"/>
    </row>
    <row r="153" spans="1:6" ht="12" x14ac:dyDescent="0.25">
      <c r="A153" s="35"/>
      <c r="F153" s="107"/>
    </row>
    <row r="154" spans="1:6" ht="12" x14ac:dyDescent="0.25">
      <c r="A154" s="35"/>
      <c r="F154" s="107"/>
    </row>
    <row r="155" spans="1:6" ht="12" x14ac:dyDescent="0.25">
      <c r="A155" s="35"/>
      <c r="F155" s="107"/>
    </row>
    <row r="156" spans="1:6" ht="12" x14ac:dyDescent="0.25">
      <c r="A156" s="35"/>
      <c r="F156" s="107"/>
    </row>
    <row r="157" spans="1:6" ht="12" x14ac:dyDescent="0.25">
      <c r="A157" s="35"/>
      <c r="F157" s="107"/>
    </row>
    <row r="158" spans="1:6" ht="12" x14ac:dyDescent="0.25">
      <c r="A158" s="35"/>
      <c r="F158" s="107"/>
    </row>
    <row r="159" spans="1:6" ht="12" x14ac:dyDescent="0.25">
      <c r="A159" s="35"/>
      <c r="F159" s="107"/>
    </row>
    <row r="160" spans="1:6" ht="12" x14ac:dyDescent="0.25">
      <c r="A160" s="35"/>
      <c r="F160" s="107"/>
    </row>
    <row r="161" spans="1:6" ht="12" x14ac:dyDescent="0.25">
      <c r="A161" s="35"/>
      <c r="F161" s="107"/>
    </row>
    <row r="162" spans="1:6" ht="12" x14ac:dyDescent="0.25">
      <c r="A162" s="35"/>
      <c r="F162" s="107"/>
    </row>
    <row r="163" spans="1:6" ht="12" x14ac:dyDescent="0.25">
      <c r="A163" s="35"/>
      <c r="F163" s="107"/>
    </row>
    <row r="164" spans="1:6" ht="12" x14ac:dyDescent="0.25">
      <c r="A164" s="35"/>
      <c r="F164" s="107"/>
    </row>
    <row r="165" spans="1:6" ht="12" x14ac:dyDescent="0.25">
      <c r="A165" s="35"/>
      <c r="F165" s="107"/>
    </row>
    <row r="166" spans="1:6" ht="12" x14ac:dyDescent="0.25">
      <c r="A166" s="35"/>
      <c r="F166" s="107"/>
    </row>
    <row r="167" spans="1:6" ht="12" x14ac:dyDescent="0.25">
      <c r="A167" s="35"/>
      <c r="F167" s="107"/>
    </row>
    <row r="168" spans="1:6" ht="12" x14ac:dyDescent="0.25">
      <c r="A168" s="35"/>
      <c r="F168" s="107"/>
    </row>
    <row r="169" spans="1:6" ht="12" x14ac:dyDescent="0.25">
      <c r="A169" s="35"/>
      <c r="F169" s="107"/>
    </row>
    <row r="170" spans="1:6" ht="12" x14ac:dyDescent="0.25">
      <c r="A170" s="35"/>
      <c r="F170" s="107"/>
    </row>
    <row r="171" spans="1:6" ht="12" x14ac:dyDescent="0.25">
      <c r="A171" s="35"/>
      <c r="F171" s="107"/>
    </row>
    <row r="172" spans="1:6" ht="12" x14ac:dyDescent="0.25">
      <c r="A172" s="35"/>
      <c r="F172" s="107"/>
    </row>
    <row r="173" spans="1:6" ht="12" x14ac:dyDescent="0.25">
      <c r="A173" s="35"/>
      <c r="F173" s="107"/>
    </row>
    <row r="174" spans="1:6" ht="12" x14ac:dyDescent="0.25">
      <c r="A174" s="35"/>
      <c r="F174" s="107"/>
    </row>
    <row r="175" spans="1:6" ht="12" x14ac:dyDescent="0.25">
      <c r="A175" s="35"/>
      <c r="F175" s="107"/>
    </row>
    <row r="176" spans="1:6" ht="12" x14ac:dyDescent="0.25">
      <c r="A176" s="35"/>
      <c r="F176" s="107"/>
    </row>
    <row r="177" spans="1:6" ht="12" x14ac:dyDescent="0.25">
      <c r="A177" s="35"/>
      <c r="F177" s="107"/>
    </row>
    <row r="178" spans="1:6" ht="12" x14ac:dyDescent="0.25">
      <c r="A178" s="35"/>
      <c r="F178" s="107"/>
    </row>
    <row r="179" spans="1:6" ht="12" x14ac:dyDescent="0.25">
      <c r="A179" s="35"/>
      <c r="F179" s="107"/>
    </row>
    <row r="180" spans="1:6" ht="12" x14ac:dyDescent="0.25">
      <c r="A180" s="35"/>
      <c r="F180" s="107"/>
    </row>
    <row r="181" spans="1:6" ht="12" x14ac:dyDescent="0.25">
      <c r="A181" s="35"/>
      <c r="F181" s="107"/>
    </row>
    <row r="182" spans="1:6" ht="12" x14ac:dyDescent="0.25">
      <c r="A182" s="35"/>
      <c r="F182" s="107"/>
    </row>
    <row r="183" spans="1:6" ht="12" x14ac:dyDescent="0.25">
      <c r="A183" s="35"/>
      <c r="F183" s="107"/>
    </row>
    <row r="184" spans="1:6" ht="12" x14ac:dyDescent="0.25">
      <c r="A184" s="35"/>
      <c r="F184" s="107"/>
    </row>
    <row r="185" spans="1:6" ht="12" x14ac:dyDescent="0.25">
      <c r="A185" s="35"/>
      <c r="F185" s="107"/>
    </row>
    <row r="186" spans="1:6" ht="12" x14ac:dyDescent="0.25">
      <c r="A186" s="35"/>
      <c r="F186" s="107"/>
    </row>
    <row r="187" spans="1:6" ht="12" x14ac:dyDescent="0.25">
      <c r="A187" s="35"/>
      <c r="F187" s="107"/>
    </row>
    <row r="188" spans="1:6" ht="12" x14ac:dyDescent="0.25">
      <c r="A188" s="35"/>
      <c r="F188" s="107"/>
    </row>
    <row r="189" spans="1:6" ht="12" x14ac:dyDescent="0.25">
      <c r="A189" s="35"/>
      <c r="F189" s="107"/>
    </row>
    <row r="190" spans="1:6" ht="12" x14ac:dyDescent="0.25">
      <c r="A190" s="35"/>
      <c r="F190" s="107"/>
    </row>
    <row r="191" spans="1:6" ht="12" x14ac:dyDescent="0.25">
      <c r="A191" s="35"/>
      <c r="F191" s="107"/>
    </row>
    <row r="192" spans="1:6" ht="12" x14ac:dyDescent="0.25">
      <c r="A192" s="35"/>
      <c r="F192" s="107"/>
    </row>
    <row r="193" spans="1:6" ht="12" x14ac:dyDescent="0.25">
      <c r="A193" s="35"/>
      <c r="F193" s="107"/>
    </row>
    <row r="194" spans="1:6" ht="12" x14ac:dyDescent="0.25">
      <c r="A194" s="35"/>
      <c r="F194" s="107"/>
    </row>
    <row r="195" spans="1:6" ht="12" x14ac:dyDescent="0.25">
      <c r="A195" s="35"/>
      <c r="F195" s="107"/>
    </row>
    <row r="196" spans="1:6" ht="12" x14ac:dyDescent="0.25">
      <c r="A196" s="35"/>
      <c r="F196" s="107"/>
    </row>
    <row r="197" spans="1:6" ht="12" x14ac:dyDescent="0.25">
      <c r="A197" s="35"/>
      <c r="F197" s="107"/>
    </row>
    <row r="198" spans="1:6" ht="12" x14ac:dyDescent="0.25">
      <c r="A198" s="35"/>
      <c r="F198" s="107"/>
    </row>
    <row r="199" spans="1:6" ht="12" x14ac:dyDescent="0.25">
      <c r="A199" s="35"/>
      <c r="F199" s="107"/>
    </row>
    <row r="200" spans="1:6" ht="12" x14ac:dyDescent="0.25">
      <c r="A200" s="35"/>
      <c r="F200" s="107"/>
    </row>
    <row r="201" spans="1:6" ht="12" x14ac:dyDescent="0.25">
      <c r="A201" s="35"/>
      <c r="F201" s="107"/>
    </row>
    <row r="202" spans="1:6" ht="12" x14ac:dyDescent="0.25">
      <c r="A202" s="35"/>
      <c r="F202" s="107"/>
    </row>
    <row r="203" spans="1:6" ht="12" x14ac:dyDescent="0.25">
      <c r="A203" s="35"/>
      <c r="F203" s="107"/>
    </row>
    <row r="204" spans="1:6" ht="12" x14ac:dyDescent="0.25">
      <c r="A204" s="35"/>
      <c r="F204" s="107"/>
    </row>
    <row r="205" spans="1:6" ht="12" x14ac:dyDescent="0.25">
      <c r="A205" s="35"/>
      <c r="F205" s="107"/>
    </row>
    <row r="206" spans="1:6" ht="12" x14ac:dyDescent="0.25">
      <c r="A206" s="35"/>
      <c r="F206" s="107"/>
    </row>
    <row r="207" spans="1:6" ht="12" x14ac:dyDescent="0.25">
      <c r="A207" s="35"/>
      <c r="F207" s="107"/>
    </row>
    <row r="208" spans="1:6" ht="12" x14ac:dyDescent="0.25">
      <c r="A208" s="35"/>
      <c r="F208" s="107"/>
    </row>
    <row r="209" spans="1:6" ht="12" x14ac:dyDescent="0.25">
      <c r="A209" s="35"/>
      <c r="F209" s="107"/>
    </row>
    <row r="210" spans="1:6" ht="12" x14ac:dyDescent="0.25">
      <c r="A210" s="35"/>
      <c r="F210" s="107"/>
    </row>
    <row r="211" spans="1:6" ht="12" x14ac:dyDescent="0.25">
      <c r="A211" s="35"/>
      <c r="F211" s="107"/>
    </row>
    <row r="212" spans="1:6" ht="12" x14ac:dyDescent="0.25">
      <c r="A212" s="35"/>
      <c r="F212" s="107"/>
    </row>
    <row r="213" spans="1:6" ht="12" x14ac:dyDescent="0.25">
      <c r="A213" s="35"/>
      <c r="F213" s="107"/>
    </row>
    <row r="214" spans="1:6" ht="12" x14ac:dyDescent="0.25">
      <c r="A214" s="35"/>
      <c r="F214" s="107"/>
    </row>
    <row r="215" spans="1:6" ht="12" x14ac:dyDescent="0.25">
      <c r="A215" s="35"/>
      <c r="F215" s="107"/>
    </row>
    <row r="216" spans="1:6" ht="12" x14ac:dyDescent="0.25">
      <c r="A216" s="35"/>
      <c r="F216" s="107"/>
    </row>
    <row r="217" spans="1:6" ht="12" x14ac:dyDescent="0.25">
      <c r="A217" s="35"/>
      <c r="F217" s="107"/>
    </row>
    <row r="218" spans="1:6" ht="12" x14ac:dyDescent="0.25">
      <c r="A218" s="35"/>
      <c r="F218" s="107"/>
    </row>
    <row r="219" spans="1:6" ht="12" x14ac:dyDescent="0.25">
      <c r="A219" s="35"/>
      <c r="F219" s="107"/>
    </row>
    <row r="220" spans="1:6" ht="12" x14ac:dyDescent="0.25">
      <c r="A220" s="35"/>
      <c r="F220" s="107"/>
    </row>
    <row r="221" spans="1:6" ht="12" x14ac:dyDescent="0.25">
      <c r="A221" s="35"/>
      <c r="F221" s="107"/>
    </row>
    <row r="222" spans="1:6" ht="12" x14ac:dyDescent="0.25">
      <c r="A222" s="35"/>
      <c r="F222" s="107"/>
    </row>
    <row r="223" spans="1:6" ht="12" x14ac:dyDescent="0.25">
      <c r="A223" s="35"/>
      <c r="F223" s="107"/>
    </row>
    <row r="224" spans="1:6" ht="12" x14ac:dyDescent="0.25">
      <c r="A224" s="35"/>
      <c r="F224" s="107"/>
    </row>
    <row r="225" spans="1:6" ht="12" x14ac:dyDescent="0.25">
      <c r="A225" s="35"/>
      <c r="F225" s="107"/>
    </row>
    <row r="226" spans="1:6" ht="12" x14ac:dyDescent="0.25">
      <c r="A226" s="35"/>
      <c r="F226" s="107"/>
    </row>
    <row r="227" spans="1:6" ht="12" x14ac:dyDescent="0.25">
      <c r="A227" s="35"/>
      <c r="F227" s="107"/>
    </row>
    <row r="228" spans="1:6" ht="12" x14ac:dyDescent="0.25">
      <c r="A228" s="35"/>
      <c r="F228" s="107"/>
    </row>
    <row r="229" spans="1:6" ht="12" x14ac:dyDescent="0.25">
      <c r="A229" s="35"/>
      <c r="F229" s="107"/>
    </row>
    <row r="230" spans="1:6" ht="12" x14ac:dyDescent="0.25">
      <c r="A230" s="35"/>
      <c r="F230" s="107"/>
    </row>
    <row r="231" spans="1:6" ht="12" x14ac:dyDescent="0.25">
      <c r="A231" s="35"/>
      <c r="F231" s="107"/>
    </row>
    <row r="232" spans="1:6" ht="12" x14ac:dyDescent="0.25">
      <c r="A232" s="35"/>
      <c r="F232" s="107"/>
    </row>
    <row r="233" spans="1:6" ht="12" x14ac:dyDescent="0.25">
      <c r="A233" s="35"/>
      <c r="F233" s="107"/>
    </row>
    <row r="234" spans="1:6" ht="12" x14ac:dyDescent="0.25">
      <c r="A234" s="35"/>
      <c r="F234" s="107"/>
    </row>
    <row r="235" spans="1:6" ht="12" x14ac:dyDescent="0.25">
      <c r="A235" s="35"/>
      <c r="F235" s="107"/>
    </row>
    <row r="236" spans="1:6" ht="12" x14ac:dyDescent="0.25">
      <c r="A236" s="35"/>
      <c r="F236" s="107"/>
    </row>
    <row r="237" spans="1:6" ht="12" x14ac:dyDescent="0.25">
      <c r="A237" s="35"/>
      <c r="F237" s="107"/>
    </row>
    <row r="238" spans="1:6" ht="12" x14ac:dyDescent="0.25">
      <c r="A238" s="35"/>
      <c r="F238" s="107"/>
    </row>
    <row r="239" spans="1:6" ht="12" x14ac:dyDescent="0.25">
      <c r="A239" s="35"/>
      <c r="F239" s="107"/>
    </row>
    <row r="240" spans="1:6" ht="12" x14ac:dyDescent="0.25">
      <c r="A240" s="35"/>
      <c r="F240" s="107"/>
    </row>
    <row r="241" spans="1:6" ht="12" x14ac:dyDescent="0.25">
      <c r="A241" s="35"/>
      <c r="F241" s="107"/>
    </row>
    <row r="242" spans="1:6" ht="12" x14ac:dyDescent="0.25">
      <c r="A242" s="35"/>
      <c r="F242" s="107"/>
    </row>
    <row r="243" spans="1:6" ht="12" x14ac:dyDescent="0.25">
      <c r="A243" s="35"/>
      <c r="F243" s="107"/>
    </row>
    <row r="244" spans="1:6" ht="12" x14ac:dyDescent="0.25">
      <c r="A244" s="35"/>
      <c r="F244" s="107"/>
    </row>
    <row r="245" spans="1:6" ht="12" x14ac:dyDescent="0.25">
      <c r="A245" s="35"/>
      <c r="F245" s="107"/>
    </row>
    <row r="246" spans="1:6" ht="12" x14ac:dyDescent="0.25">
      <c r="A246" s="35"/>
      <c r="F246" s="107"/>
    </row>
    <row r="247" spans="1:6" ht="12" x14ac:dyDescent="0.25">
      <c r="A247" s="35"/>
      <c r="F247" s="107"/>
    </row>
    <row r="248" spans="1:6" ht="12" x14ac:dyDescent="0.25">
      <c r="A248" s="35"/>
      <c r="F248" s="107"/>
    </row>
    <row r="249" spans="1:6" ht="12" x14ac:dyDescent="0.25">
      <c r="A249" s="35"/>
      <c r="F249" s="107"/>
    </row>
    <row r="250" spans="1:6" ht="12" x14ac:dyDescent="0.25">
      <c r="A250" s="35"/>
      <c r="F250" s="107"/>
    </row>
    <row r="251" spans="1:6" ht="12" x14ac:dyDescent="0.25">
      <c r="A251" s="35"/>
      <c r="F251" s="107"/>
    </row>
    <row r="252" spans="1:6" ht="12" x14ac:dyDescent="0.25">
      <c r="A252" s="35"/>
      <c r="F252" s="107"/>
    </row>
    <row r="253" spans="1:6" ht="12" x14ac:dyDescent="0.25">
      <c r="A253" s="35"/>
      <c r="F253" s="107"/>
    </row>
    <row r="254" spans="1:6" ht="12" x14ac:dyDescent="0.25">
      <c r="A254" s="35"/>
      <c r="F254" s="107"/>
    </row>
    <row r="255" spans="1:6" ht="12" x14ac:dyDescent="0.25">
      <c r="A255" s="35"/>
      <c r="F255" s="107"/>
    </row>
    <row r="256" spans="1:6" ht="12" x14ac:dyDescent="0.25">
      <c r="A256" s="35"/>
      <c r="F256" s="107"/>
    </row>
    <row r="257" spans="1:6" ht="12" x14ac:dyDescent="0.25">
      <c r="A257" s="35"/>
      <c r="F257" s="107"/>
    </row>
    <row r="258" spans="1:6" ht="12" x14ac:dyDescent="0.25">
      <c r="A258" s="35"/>
      <c r="F258" s="107"/>
    </row>
    <row r="259" spans="1:6" ht="12" x14ac:dyDescent="0.25">
      <c r="A259" s="35"/>
      <c r="F259" s="107"/>
    </row>
    <row r="260" spans="1:6" ht="12" x14ac:dyDescent="0.25">
      <c r="A260" s="35"/>
      <c r="F260" s="107"/>
    </row>
    <row r="261" spans="1:6" ht="12" x14ac:dyDescent="0.25">
      <c r="A261" s="35"/>
      <c r="F261" s="107"/>
    </row>
    <row r="262" spans="1:6" ht="12" x14ac:dyDescent="0.25">
      <c r="A262" s="35"/>
      <c r="F262" s="107"/>
    </row>
    <row r="263" spans="1:6" ht="12" x14ac:dyDescent="0.25">
      <c r="A263" s="35"/>
      <c r="F263" s="107"/>
    </row>
    <row r="264" spans="1:6" ht="12" x14ac:dyDescent="0.25">
      <c r="A264" s="35"/>
      <c r="F264" s="107"/>
    </row>
    <row r="265" spans="1:6" ht="12" x14ac:dyDescent="0.25">
      <c r="A265" s="35"/>
      <c r="F265" s="107"/>
    </row>
    <row r="266" spans="1:6" ht="12" x14ac:dyDescent="0.25">
      <c r="A266" s="35"/>
      <c r="F266" s="107"/>
    </row>
    <row r="267" spans="1:6" ht="12" x14ac:dyDescent="0.25">
      <c r="A267" s="35"/>
      <c r="F267" s="107"/>
    </row>
    <row r="268" spans="1:6" ht="12" x14ac:dyDescent="0.25">
      <c r="A268" s="35"/>
      <c r="F268" s="107"/>
    </row>
    <row r="269" spans="1:6" ht="12" x14ac:dyDescent="0.25">
      <c r="A269" s="35"/>
      <c r="F269" s="107"/>
    </row>
    <row r="270" spans="1:6" ht="12" x14ac:dyDescent="0.25">
      <c r="A270" s="35"/>
      <c r="F270" s="107"/>
    </row>
    <row r="271" spans="1:6" ht="12" x14ac:dyDescent="0.25">
      <c r="A271" s="35"/>
      <c r="F271" s="107"/>
    </row>
    <row r="272" spans="1:6" ht="12" x14ac:dyDescent="0.25">
      <c r="A272" s="35"/>
      <c r="F272" s="107"/>
    </row>
    <row r="273" spans="1:6" ht="12" x14ac:dyDescent="0.25">
      <c r="A273" s="35"/>
      <c r="F273" s="107"/>
    </row>
    <row r="274" spans="1:6" ht="12" x14ac:dyDescent="0.25">
      <c r="A274" s="35"/>
      <c r="F274" s="107"/>
    </row>
    <row r="275" spans="1:6" ht="12" x14ac:dyDescent="0.25">
      <c r="A275" s="35"/>
      <c r="F275" s="107"/>
    </row>
    <row r="276" spans="1:6" ht="12" x14ac:dyDescent="0.25">
      <c r="A276" s="35"/>
      <c r="F276" s="107"/>
    </row>
    <row r="277" spans="1:6" ht="12" x14ac:dyDescent="0.25">
      <c r="A277" s="35"/>
      <c r="F277" s="107"/>
    </row>
    <row r="278" spans="1:6" ht="12" x14ac:dyDescent="0.25">
      <c r="A278" s="35"/>
      <c r="F278" s="107"/>
    </row>
    <row r="279" spans="1:6" ht="12" x14ac:dyDescent="0.25">
      <c r="A279" s="35"/>
      <c r="F279" s="107"/>
    </row>
    <row r="280" spans="1:6" ht="12" x14ac:dyDescent="0.25">
      <c r="A280" s="35"/>
      <c r="F280" s="107"/>
    </row>
    <row r="281" spans="1:6" ht="12" x14ac:dyDescent="0.25">
      <c r="A281" s="35"/>
      <c r="F281" s="107"/>
    </row>
    <row r="282" spans="1:6" ht="12" x14ac:dyDescent="0.25">
      <c r="A282" s="35"/>
      <c r="F282" s="107"/>
    </row>
    <row r="283" spans="1:6" ht="12" x14ac:dyDescent="0.25">
      <c r="A283" s="35"/>
      <c r="F283" s="107"/>
    </row>
    <row r="284" spans="1:6" ht="12" x14ac:dyDescent="0.25">
      <c r="A284" s="35"/>
      <c r="F284" s="107"/>
    </row>
    <row r="285" spans="1:6" ht="12" x14ac:dyDescent="0.25">
      <c r="A285" s="35"/>
      <c r="F285" s="107"/>
    </row>
    <row r="286" spans="1:6" ht="12" x14ac:dyDescent="0.25">
      <c r="A286" s="35"/>
      <c r="F286" s="107"/>
    </row>
    <row r="287" spans="1:6" ht="12" x14ac:dyDescent="0.25">
      <c r="A287" s="35"/>
      <c r="F287" s="107"/>
    </row>
    <row r="288" spans="1:6" ht="12" x14ac:dyDescent="0.25">
      <c r="A288" s="35"/>
      <c r="F288" s="107"/>
    </row>
    <row r="289" spans="1:6" ht="12" x14ac:dyDescent="0.25">
      <c r="A289" s="35"/>
      <c r="F289" s="107"/>
    </row>
    <row r="290" spans="1:6" ht="12" x14ac:dyDescent="0.25">
      <c r="A290" s="35"/>
      <c r="F290" s="107"/>
    </row>
    <row r="291" spans="1:6" ht="12" x14ac:dyDescent="0.25">
      <c r="A291" s="35"/>
      <c r="F291" s="107"/>
    </row>
    <row r="292" spans="1:6" ht="12" x14ac:dyDescent="0.25">
      <c r="A292" s="35"/>
      <c r="F292" s="107"/>
    </row>
    <row r="293" spans="1:6" ht="12" x14ac:dyDescent="0.25">
      <c r="A293" s="35"/>
      <c r="F293" s="107"/>
    </row>
    <row r="294" spans="1:6" ht="12" x14ac:dyDescent="0.25">
      <c r="A294" s="35"/>
      <c r="F294" s="107"/>
    </row>
    <row r="295" spans="1:6" ht="12" x14ac:dyDescent="0.25">
      <c r="A295" s="35"/>
      <c r="F295" s="107"/>
    </row>
    <row r="296" spans="1:6" ht="12" x14ac:dyDescent="0.25">
      <c r="A296" s="35"/>
      <c r="F296" s="107"/>
    </row>
    <row r="297" spans="1:6" ht="12" x14ac:dyDescent="0.25">
      <c r="A297" s="35"/>
      <c r="F297" s="107"/>
    </row>
    <row r="298" spans="1:6" ht="12" x14ac:dyDescent="0.25">
      <c r="A298" s="35"/>
      <c r="F298" s="107"/>
    </row>
    <row r="299" spans="1:6" ht="12" x14ac:dyDescent="0.25">
      <c r="A299" s="35"/>
      <c r="F299" s="107"/>
    </row>
    <row r="300" spans="1:6" ht="12" x14ac:dyDescent="0.25">
      <c r="A300" s="35"/>
      <c r="F300" s="107"/>
    </row>
    <row r="301" spans="1:6" ht="12" x14ac:dyDescent="0.25">
      <c r="A301" s="35"/>
      <c r="F301" s="107"/>
    </row>
    <row r="302" spans="1:6" ht="12" x14ac:dyDescent="0.25">
      <c r="A302" s="35"/>
      <c r="F302" s="107"/>
    </row>
    <row r="303" spans="1:6" ht="12" x14ac:dyDescent="0.25">
      <c r="A303" s="35"/>
      <c r="F303" s="107"/>
    </row>
    <row r="304" spans="1:6" ht="12" x14ac:dyDescent="0.25">
      <c r="A304" s="35"/>
      <c r="F304" s="107"/>
    </row>
    <row r="305" spans="1:6" ht="12" x14ac:dyDescent="0.25">
      <c r="A305" s="35"/>
      <c r="F305" s="107"/>
    </row>
    <row r="306" spans="1:6" ht="12" x14ac:dyDescent="0.25">
      <c r="A306" s="35"/>
      <c r="F306" s="107"/>
    </row>
    <row r="307" spans="1:6" ht="12" x14ac:dyDescent="0.25">
      <c r="A307" s="35"/>
      <c r="F307" s="107"/>
    </row>
    <row r="308" spans="1:6" ht="12" x14ac:dyDescent="0.25">
      <c r="A308" s="35"/>
      <c r="F308" s="107"/>
    </row>
    <row r="309" spans="1:6" ht="12" x14ac:dyDescent="0.25">
      <c r="A309" s="35"/>
      <c r="F309" s="107"/>
    </row>
    <row r="310" spans="1:6" ht="12" x14ac:dyDescent="0.25">
      <c r="A310" s="35"/>
      <c r="F310" s="107"/>
    </row>
    <row r="311" spans="1:6" ht="12" x14ac:dyDescent="0.25">
      <c r="A311" s="35"/>
      <c r="F311" s="107"/>
    </row>
    <row r="312" spans="1:6" ht="12" x14ac:dyDescent="0.25">
      <c r="A312" s="35"/>
      <c r="F312" s="107"/>
    </row>
    <row r="313" spans="1:6" ht="12" x14ac:dyDescent="0.25">
      <c r="A313" s="35"/>
      <c r="F313" s="107"/>
    </row>
    <row r="314" spans="1:6" ht="12" x14ac:dyDescent="0.25">
      <c r="A314" s="35"/>
      <c r="F314" s="107"/>
    </row>
    <row r="315" spans="1:6" ht="12" x14ac:dyDescent="0.25">
      <c r="A315" s="35"/>
      <c r="F315" s="107"/>
    </row>
    <row r="316" spans="1:6" ht="12" x14ac:dyDescent="0.25">
      <c r="A316" s="35"/>
      <c r="F316" s="107"/>
    </row>
    <row r="317" spans="1:6" ht="12" x14ac:dyDescent="0.25">
      <c r="A317" s="35"/>
      <c r="F317" s="107"/>
    </row>
    <row r="318" spans="1:6" ht="12" x14ac:dyDescent="0.25">
      <c r="A318" s="35"/>
      <c r="F318" s="107"/>
    </row>
    <row r="319" spans="1:6" ht="12" x14ac:dyDescent="0.25">
      <c r="A319" s="35"/>
      <c r="F319" s="107"/>
    </row>
    <row r="320" spans="1:6" ht="12" x14ac:dyDescent="0.25">
      <c r="A320" s="35"/>
      <c r="F320" s="107"/>
    </row>
    <row r="321" spans="1:6" ht="12" x14ac:dyDescent="0.25">
      <c r="A321" s="35"/>
      <c r="F321" s="107"/>
    </row>
    <row r="322" spans="1:6" ht="12" x14ac:dyDescent="0.25">
      <c r="A322" s="35"/>
      <c r="F322" s="107"/>
    </row>
    <row r="323" spans="1:6" ht="12" x14ac:dyDescent="0.25">
      <c r="A323" s="35"/>
      <c r="F323" s="107"/>
    </row>
    <row r="324" spans="1:6" ht="12" x14ac:dyDescent="0.25">
      <c r="A324" s="35"/>
      <c r="F324" s="107"/>
    </row>
    <row r="325" spans="1:6" ht="12" x14ac:dyDescent="0.25">
      <c r="A325" s="35"/>
      <c r="F325" s="107"/>
    </row>
    <row r="326" spans="1:6" ht="12" x14ac:dyDescent="0.25">
      <c r="A326" s="35"/>
      <c r="F326" s="107"/>
    </row>
    <row r="327" spans="1:6" ht="12" x14ac:dyDescent="0.25">
      <c r="A327" s="35"/>
      <c r="F327" s="107"/>
    </row>
    <row r="328" spans="1:6" ht="12" x14ac:dyDescent="0.25">
      <c r="A328" s="35"/>
      <c r="F328" s="107"/>
    </row>
    <row r="329" spans="1:6" ht="12" x14ac:dyDescent="0.25">
      <c r="A329" s="35"/>
      <c r="F329" s="107"/>
    </row>
    <row r="330" spans="1:6" ht="12" x14ac:dyDescent="0.25">
      <c r="A330" s="35"/>
      <c r="F330" s="107"/>
    </row>
    <row r="331" spans="1:6" ht="12" x14ac:dyDescent="0.25">
      <c r="A331" s="35"/>
      <c r="F331" s="107"/>
    </row>
    <row r="332" spans="1:6" ht="12" x14ac:dyDescent="0.25">
      <c r="A332" s="35"/>
      <c r="F332" s="107"/>
    </row>
    <row r="333" spans="1:6" ht="12" x14ac:dyDescent="0.25">
      <c r="A333" s="35"/>
      <c r="F333" s="107"/>
    </row>
    <row r="334" spans="1:6" ht="12" x14ac:dyDescent="0.25">
      <c r="A334" s="35"/>
      <c r="F334" s="107"/>
    </row>
    <row r="335" spans="1:6" ht="12" x14ac:dyDescent="0.25">
      <c r="A335" s="35"/>
      <c r="F335" s="107"/>
    </row>
    <row r="336" spans="1:6" ht="12" x14ac:dyDescent="0.25">
      <c r="A336" s="35"/>
      <c r="F336" s="107"/>
    </row>
    <row r="337" spans="1:6" ht="12" x14ac:dyDescent="0.25">
      <c r="A337" s="35"/>
      <c r="F337" s="107"/>
    </row>
    <row r="338" spans="1:6" ht="12" x14ac:dyDescent="0.25">
      <c r="A338" s="35"/>
      <c r="F338" s="107"/>
    </row>
    <row r="339" spans="1:6" ht="12" x14ac:dyDescent="0.25">
      <c r="A339" s="35"/>
      <c r="F339" s="107"/>
    </row>
    <row r="340" spans="1:6" ht="12" x14ac:dyDescent="0.25">
      <c r="A340" s="35"/>
      <c r="F340" s="107"/>
    </row>
    <row r="341" spans="1:6" ht="12" x14ac:dyDescent="0.25">
      <c r="A341" s="35"/>
      <c r="F341" s="107"/>
    </row>
    <row r="342" spans="1:6" ht="12" x14ac:dyDescent="0.25">
      <c r="A342" s="35"/>
      <c r="F342" s="107"/>
    </row>
    <row r="343" spans="1:6" ht="12" x14ac:dyDescent="0.25">
      <c r="A343" s="35"/>
      <c r="F343" s="107"/>
    </row>
    <row r="344" spans="1:6" ht="12" x14ac:dyDescent="0.25">
      <c r="A344" s="35"/>
      <c r="F344" s="107"/>
    </row>
    <row r="345" spans="1:6" ht="12" x14ac:dyDescent="0.25">
      <c r="A345" s="35"/>
      <c r="F345" s="107"/>
    </row>
    <row r="346" spans="1:6" ht="12" x14ac:dyDescent="0.25">
      <c r="A346" s="35"/>
      <c r="F346" s="107"/>
    </row>
    <row r="347" spans="1:6" ht="12" x14ac:dyDescent="0.25">
      <c r="A347" s="35"/>
      <c r="F347" s="107"/>
    </row>
    <row r="348" spans="1:6" ht="12" x14ac:dyDescent="0.25">
      <c r="A348" s="35"/>
      <c r="F348" s="107"/>
    </row>
    <row r="349" spans="1:6" ht="12" x14ac:dyDescent="0.25">
      <c r="A349" s="35"/>
      <c r="F349" s="107"/>
    </row>
    <row r="350" spans="1:6" ht="12" x14ac:dyDescent="0.25">
      <c r="A350" s="35"/>
      <c r="F350" s="107"/>
    </row>
    <row r="351" spans="1:6" ht="12" x14ac:dyDescent="0.25">
      <c r="A351" s="35"/>
      <c r="F351" s="107"/>
    </row>
    <row r="352" spans="1:6" ht="12" x14ac:dyDescent="0.25">
      <c r="A352" s="35"/>
      <c r="F352" s="107"/>
    </row>
    <row r="353" spans="1:6" ht="12" x14ac:dyDescent="0.25">
      <c r="A353" s="35"/>
      <c r="F353" s="107"/>
    </row>
    <row r="354" spans="1:6" ht="12" x14ac:dyDescent="0.25">
      <c r="A354" s="35"/>
      <c r="F354" s="107"/>
    </row>
    <row r="355" spans="1:6" ht="12" x14ac:dyDescent="0.25">
      <c r="A355" s="35"/>
      <c r="F355" s="107"/>
    </row>
    <row r="356" spans="1:6" ht="12" x14ac:dyDescent="0.25">
      <c r="A356" s="35"/>
      <c r="F356" s="107"/>
    </row>
    <row r="357" spans="1:6" ht="12" x14ac:dyDescent="0.25">
      <c r="A357" s="35"/>
      <c r="F357" s="107"/>
    </row>
    <row r="358" spans="1:6" ht="12" x14ac:dyDescent="0.25">
      <c r="A358" s="35"/>
      <c r="F358" s="107"/>
    </row>
    <row r="359" spans="1:6" ht="12" x14ac:dyDescent="0.25">
      <c r="A359" s="35"/>
      <c r="F359" s="107"/>
    </row>
    <row r="360" spans="1:6" ht="12" x14ac:dyDescent="0.25">
      <c r="A360" s="35"/>
      <c r="F360" s="107"/>
    </row>
    <row r="361" spans="1:6" ht="12" x14ac:dyDescent="0.25">
      <c r="A361" s="35"/>
      <c r="F361" s="107"/>
    </row>
    <row r="362" spans="1:6" ht="12" x14ac:dyDescent="0.25">
      <c r="A362" s="35"/>
      <c r="F362" s="107"/>
    </row>
    <row r="363" spans="1:6" ht="12" x14ac:dyDescent="0.25">
      <c r="A363" s="35"/>
      <c r="F363" s="107"/>
    </row>
    <row r="364" spans="1:6" ht="12" x14ac:dyDescent="0.25">
      <c r="A364" s="35"/>
      <c r="F364" s="107"/>
    </row>
    <row r="365" spans="1:6" ht="12" x14ac:dyDescent="0.25">
      <c r="A365" s="35"/>
      <c r="F365" s="107"/>
    </row>
    <row r="366" spans="1:6" ht="12" x14ac:dyDescent="0.25">
      <c r="A366" s="35"/>
      <c r="F366" s="107"/>
    </row>
    <row r="367" spans="1:6" ht="12" x14ac:dyDescent="0.25">
      <c r="A367" s="35"/>
      <c r="F367" s="107"/>
    </row>
    <row r="368" spans="1:6" ht="12" x14ac:dyDescent="0.25">
      <c r="A368" s="35"/>
      <c r="F368" s="107"/>
    </row>
    <row r="369" spans="1:6" ht="12" x14ac:dyDescent="0.25">
      <c r="A369" s="35"/>
      <c r="F369" s="107"/>
    </row>
    <row r="370" spans="1:6" ht="12" x14ac:dyDescent="0.25">
      <c r="A370" s="35"/>
      <c r="F370" s="107"/>
    </row>
    <row r="371" spans="1:6" ht="12" x14ac:dyDescent="0.25">
      <c r="A371" s="35"/>
      <c r="F371" s="107"/>
    </row>
    <row r="372" spans="1:6" ht="12" x14ac:dyDescent="0.25">
      <c r="A372" s="35"/>
      <c r="F372" s="107"/>
    </row>
    <row r="373" spans="1:6" ht="12" x14ac:dyDescent="0.25">
      <c r="A373" s="35"/>
      <c r="F373" s="107"/>
    </row>
    <row r="374" spans="1:6" ht="12" x14ac:dyDescent="0.25">
      <c r="A374" s="35"/>
      <c r="F374" s="107"/>
    </row>
    <row r="375" spans="1:6" ht="12" x14ac:dyDescent="0.25">
      <c r="A375" s="35"/>
      <c r="F375" s="107"/>
    </row>
    <row r="376" spans="1:6" ht="12" x14ac:dyDescent="0.25">
      <c r="A376" s="35"/>
      <c r="F376" s="107"/>
    </row>
    <row r="377" spans="1:6" ht="12" x14ac:dyDescent="0.25">
      <c r="A377" s="35"/>
      <c r="F377" s="107"/>
    </row>
    <row r="378" spans="1:6" ht="12" x14ac:dyDescent="0.25">
      <c r="A378" s="35"/>
      <c r="F378" s="107"/>
    </row>
    <row r="379" spans="1:6" ht="12" x14ac:dyDescent="0.25">
      <c r="A379" s="35"/>
      <c r="F379" s="107"/>
    </row>
    <row r="380" spans="1:6" ht="12" x14ac:dyDescent="0.25">
      <c r="A380" s="35"/>
      <c r="F380" s="107"/>
    </row>
    <row r="381" spans="1:6" ht="12" x14ac:dyDescent="0.25">
      <c r="A381" s="35"/>
      <c r="F381" s="107"/>
    </row>
    <row r="382" spans="1:6" ht="12" x14ac:dyDescent="0.25">
      <c r="A382" s="35"/>
      <c r="F382" s="107"/>
    </row>
    <row r="383" spans="1:6" ht="12" x14ac:dyDescent="0.25">
      <c r="A383" s="35"/>
      <c r="F383" s="107"/>
    </row>
    <row r="384" spans="1:6" ht="12" x14ac:dyDescent="0.25">
      <c r="A384" s="35"/>
      <c r="F384" s="107"/>
    </row>
    <row r="385" spans="1:6" ht="12" x14ac:dyDescent="0.25">
      <c r="A385" s="35"/>
      <c r="F385" s="107"/>
    </row>
    <row r="386" spans="1:6" ht="12" x14ac:dyDescent="0.25">
      <c r="A386" s="35"/>
      <c r="F386" s="107"/>
    </row>
    <row r="387" spans="1:6" ht="12" x14ac:dyDescent="0.25">
      <c r="A387" s="35"/>
      <c r="F387" s="107"/>
    </row>
    <row r="388" spans="1:6" ht="12" x14ac:dyDescent="0.25">
      <c r="A388" s="35"/>
      <c r="F388" s="107"/>
    </row>
    <row r="389" spans="1:6" ht="12" x14ac:dyDescent="0.25">
      <c r="A389" s="35"/>
      <c r="F389" s="107"/>
    </row>
    <row r="390" spans="1:6" ht="12" x14ac:dyDescent="0.25">
      <c r="A390" s="35"/>
      <c r="F390" s="107"/>
    </row>
    <row r="391" spans="1:6" ht="12" x14ac:dyDescent="0.25">
      <c r="A391" s="35"/>
      <c r="F391" s="107"/>
    </row>
    <row r="392" spans="1:6" ht="12" x14ac:dyDescent="0.25">
      <c r="A392" s="35"/>
      <c r="F392" s="107"/>
    </row>
    <row r="393" spans="1:6" ht="12" x14ac:dyDescent="0.25">
      <c r="A393" s="35"/>
      <c r="F393" s="107"/>
    </row>
    <row r="394" spans="1:6" ht="12" x14ac:dyDescent="0.25">
      <c r="A394" s="35"/>
      <c r="F394" s="107"/>
    </row>
    <row r="395" spans="1:6" ht="12" x14ac:dyDescent="0.25">
      <c r="A395" s="35"/>
      <c r="F395" s="107"/>
    </row>
    <row r="396" spans="1:6" ht="12" x14ac:dyDescent="0.25">
      <c r="A396" s="35"/>
      <c r="F396" s="107"/>
    </row>
    <row r="397" spans="1:6" ht="12" x14ac:dyDescent="0.25">
      <c r="A397" s="35"/>
      <c r="F397" s="107"/>
    </row>
    <row r="398" spans="1:6" ht="12" x14ac:dyDescent="0.25">
      <c r="A398" s="35"/>
      <c r="F398" s="107"/>
    </row>
    <row r="399" spans="1:6" ht="12" x14ac:dyDescent="0.25">
      <c r="A399" s="35"/>
      <c r="F399" s="107"/>
    </row>
    <row r="400" spans="1:6" ht="12" x14ac:dyDescent="0.25">
      <c r="A400" s="35"/>
      <c r="F400" s="107"/>
    </row>
    <row r="401" spans="1:6" ht="12" x14ac:dyDescent="0.25">
      <c r="A401" s="35"/>
      <c r="F401" s="107"/>
    </row>
    <row r="402" spans="1:6" ht="12" x14ac:dyDescent="0.25">
      <c r="A402" s="35"/>
      <c r="F402" s="107"/>
    </row>
    <row r="403" spans="1:6" ht="12" x14ac:dyDescent="0.25">
      <c r="A403" s="35"/>
      <c r="F403" s="107"/>
    </row>
    <row r="404" spans="1:6" ht="12" x14ac:dyDescent="0.25">
      <c r="A404" s="35"/>
      <c r="F404" s="107"/>
    </row>
    <row r="405" spans="1:6" ht="12" x14ac:dyDescent="0.25">
      <c r="A405" s="35"/>
      <c r="F405" s="107"/>
    </row>
    <row r="406" spans="1:6" ht="12" x14ac:dyDescent="0.25">
      <c r="A406" s="35"/>
      <c r="F406" s="107"/>
    </row>
    <row r="407" spans="1:6" ht="12" x14ac:dyDescent="0.25">
      <c r="A407" s="35"/>
      <c r="F407" s="107"/>
    </row>
    <row r="408" spans="1:6" ht="12" x14ac:dyDescent="0.25">
      <c r="A408" s="35"/>
      <c r="F408" s="107"/>
    </row>
    <row r="409" spans="1:6" ht="12" x14ac:dyDescent="0.25">
      <c r="A409" s="35"/>
      <c r="F409" s="107"/>
    </row>
    <row r="410" spans="1:6" ht="12" x14ac:dyDescent="0.25">
      <c r="A410" s="35"/>
      <c r="F410" s="107"/>
    </row>
    <row r="411" spans="1:6" ht="12" x14ac:dyDescent="0.25">
      <c r="A411" s="35"/>
      <c r="F411" s="107"/>
    </row>
    <row r="412" spans="1:6" ht="12" x14ac:dyDescent="0.25">
      <c r="A412" s="35"/>
      <c r="F412" s="107"/>
    </row>
    <row r="413" spans="1:6" ht="12" x14ac:dyDescent="0.25">
      <c r="A413" s="35"/>
      <c r="F413" s="107"/>
    </row>
    <row r="414" spans="1:6" ht="12" x14ac:dyDescent="0.25">
      <c r="A414" s="35"/>
      <c r="F414" s="107"/>
    </row>
    <row r="415" spans="1:6" ht="12" x14ac:dyDescent="0.25">
      <c r="A415" s="35"/>
      <c r="F415" s="107"/>
    </row>
    <row r="416" spans="1:6" ht="12" x14ac:dyDescent="0.25">
      <c r="A416" s="35"/>
      <c r="F416" s="107"/>
    </row>
    <row r="417" spans="1:6" ht="12" x14ac:dyDescent="0.25">
      <c r="A417" s="35"/>
      <c r="F417" s="107"/>
    </row>
    <row r="418" spans="1:6" ht="12" x14ac:dyDescent="0.25">
      <c r="A418" s="35"/>
      <c r="F418" s="107"/>
    </row>
    <row r="419" spans="1:6" ht="12" x14ac:dyDescent="0.25">
      <c r="A419" s="35"/>
      <c r="F419" s="107"/>
    </row>
    <row r="420" spans="1:6" ht="12" x14ac:dyDescent="0.25">
      <c r="A420" s="35"/>
      <c r="F420" s="107"/>
    </row>
    <row r="421" spans="1:6" ht="12" x14ac:dyDescent="0.25">
      <c r="A421" s="35"/>
      <c r="F421" s="107"/>
    </row>
    <row r="422" spans="1:6" ht="12" x14ac:dyDescent="0.25">
      <c r="A422" s="35"/>
      <c r="F422" s="107"/>
    </row>
    <row r="423" spans="1:6" ht="12" x14ac:dyDescent="0.25">
      <c r="A423" s="35"/>
      <c r="F423" s="107"/>
    </row>
    <row r="424" spans="1:6" ht="12" x14ac:dyDescent="0.25">
      <c r="A424" s="35"/>
      <c r="F424" s="107"/>
    </row>
    <row r="425" spans="1:6" ht="12" x14ac:dyDescent="0.25">
      <c r="A425" s="35"/>
      <c r="F425" s="107"/>
    </row>
    <row r="426" spans="1:6" ht="12" x14ac:dyDescent="0.25">
      <c r="A426" s="35"/>
      <c r="F426" s="107"/>
    </row>
    <row r="427" spans="1:6" ht="12" x14ac:dyDescent="0.25">
      <c r="A427" s="35"/>
      <c r="F427" s="107"/>
    </row>
    <row r="428" spans="1:6" ht="12" x14ac:dyDescent="0.25">
      <c r="A428" s="35"/>
      <c r="F428" s="107"/>
    </row>
    <row r="429" spans="1:6" ht="12" x14ac:dyDescent="0.25">
      <c r="A429" s="35"/>
      <c r="F429" s="107"/>
    </row>
    <row r="430" spans="1:6" ht="12" x14ac:dyDescent="0.25">
      <c r="A430" s="35"/>
      <c r="F430" s="107"/>
    </row>
    <row r="431" spans="1:6" ht="12" x14ac:dyDescent="0.25">
      <c r="A431" s="35"/>
      <c r="F431" s="107"/>
    </row>
    <row r="432" spans="1:6" ht="12" x14ac:dyDescent="0.25">
      <c r="A432" s="35"/>
      <c r="F432" s="107"/>
    </row>
    <row r="433" spans="1:6" ht="12" x14ac:dyDescent="0.25">
      <c r="A433" s="35"/>
      <c r="F433" s="107"/>
    </row>
    <row r="434" spans="1:6" ht="12" x14ac:dyDescent="0.25">
      <c r="A434" s="35"/>
      <c r="F434" s="107"/>
    </row>
    <row r="435" spans="1:6" ht="12" x14ac:dyDescent="0.25">
      <c r="A435" s="35"/>
      <c r="F435" s="107"/>
    </row>
    <row r="436" spans="1:6" ht="12" x14ac:dyDescent="0.25">
      <c r="A436" s="35"/>
      <c r="F436" s="107"/>
    </row>
    <row r="437" spans="1:6" ht="12" x14ac:dyDescent="0.25">
      <c r="A437" s="35"/>
      <c r="F437" s="107"/>
    </row>
    <row r="438" spans="1:6" ht="12" x14ac:dyDescent="0.25">
      <c r="A438" s="35"/>
      <c r="F438" s="107"/>
    </row>
    <row r="439" spans="1:6" ht="12" x14ac:dyDescent="0.25">
      <c r="A439" s="35"/>
      <c r="F439" s="107"/>
    </row>
    <row r="440" spans="1:6" ht="12" x14ac:dyDescent="0.25">
      <c r="A440" s="35"/>
      <c r="F440" s="107"/>
    </row>
    <row r="441" spans="1:6" ht="12" x14ac:dyDescent="0.25">
      <c r="A441" s="35"/>
      <c r="F441" s="107"/>
    </row>
    <row r="442" spans="1:6" ht="12" x14ac:dyDescent="0.25">
      <c r="A442" s="35"/>
      <c r="F442" s="107"/>
    </row>
    <row r="443" spans="1:6" ht="12" x14ac:dyDescent="0.25">
      <c r="A443" s="35"/>
      <c r="F443" s="107"/>
    </row>
    <row r="444" spans="1:6" ht="12" x14ac:dyDescent="0.25">
      <c r="A444" s="35"/>
      <c r="F444" s="107"/>
    </row>
    <row r="445" spans="1:6" ht="12" x14ac:dyDescent="0.25">
      <c r="A445" s="35"/>
      <c r="F445" s="107"/>
    </row>
    <row r="446" spans="1:6" ht="12" x14ac:dyDescent="0.25">
      <c r="A446" s="35"/>
      <c r="F446" s="107"/>
    </row>
    <row r="447" spans="1:6" ht="12" x14ac:dyDescent="0.25">
      <c r="A447" s="35"/>
      <c r="F447" s="107"/>
    </row>
    <row r="448" spans="1:6" ht="12" x14ac:dyDescent="0.25">
      <c r="A448" s="35"/>
      <c r="F448" s="107"/>
    </row>
    <row r="449" spans="1:6" ht="12" x14ac:dyDescent="0.25">
      <c r="A449" s="35"/>
      <c r="F449" s="107"/>
    </row>
    <row r="450" spans="1:6" ht="12" x14ac:dyDescent="0.25">
      <c r="A450" s="35"/>
      <c r="F450" s="107"/>
    </row>
    <row r="451" spans="1:6" ht="12" x14ac:dyDescent="0.25">
      <c r="A451" s="35"/>
      <c r="F451" s="107"/>
    </row>
    <row r="452" spans="1:6" ht="12" x14ac:dyDescent="0.25">
      <c r="A452" s="35"/>
      <c r="F452" s="107"/>
    </row>
    <row r="453" spans="1:6" ht="12" x14ac:dyDescent="0.25">
      <c r="A453" s="35"/>
      <c r="F453" s="107"/>
    </row>
    <row r="454" spans="1:6" ht="12" x14ac:dyDescent="0.25">
      <c r="A454" s="35"/>
      <c r="F454" s="107"/>
    </row>
    <row r="455" spans="1:6" ht="12" x14ac:dyDescent="0.25">
      <c r="A455" s="35"/>
      <c r="F455" s="107"/>
    </row>
    <row r="456" spans="1:6" ht="12" x14ac:dyDescent="0.25">
      <c r="A456" s="35"/>
      <c r="F456" s="107"/>
    </row>
    <row r="457" spans="1:6" ht="12" x14ac:dyDescent="0.25">
      <c r="A457" s="35"/>
      <c r="F457" s="107"/>
    </row>
    <row r="458" spans="1:6" ht="12" x14ac:dyDescent="0.25">
      <c r="A458" s="35"/>
      <c r="F458" s="107"/>
    </row>
    <row r="459" spans="1:6" ht="12" x14ac:dyDescent="0.25">
      <c r="A459" s="35"/>
      <c r="F459" s="107"/>
    </row>
    <row r="460" spans="1:6" ht="12" x14ac:dyDescent="0.25">
      <c r="A460" s="35"/>
      <c r="F460" s="107"/>
    </row>
    <row r="461" spans="1:6" ht="12" x14ac:dyDescent="0.25">
      <c r="A461" s="35"/>
      <c r="F461" s="107"/>
    </row>
    <row r="462" spans="1:6" ht="12" x14ac:dyDescent="0.25">
      <c r="A462" s="35"/>
      <c r="F462" s="107"/>
    </row>
    <row r="463" spans="1:6" ht="12" x14ac:dyDescent="0.25">
      <c r="A463" s="35"/>
      <c r="F463" s="107"/>
    </row>
    <row r="464" spans="1:6" ht="12" x14ac:dyDescent="0.25">
      <c r="A464" s="35"/>
      <c r="F464" s="107"/>
    </row>
    <row r="465" spans="1:6" ht="12" x14ac:dyDescent="0.25">
      <c r="A465" s="35"/>
      <c r="F465" s="107"/>
    </row>
    <row r="466" spans="1:6" ht="12" x14ac:dyDescent="0.25">
      <c r="A466" s="35"/>
      <c r="F466" s="107"/>
    </row>
    <row r="467" spans="1:6" ht="12" x14ac:dyDescent="0.25">
      <c r="A467" s="35"/>
      <c r="F467" s="107"/>
    </row>
    <row r="468" spans="1:6" ht="12" x14ac:dyDescent="0.25">
      <c r="A468" s="35"/>
      <c r="F468" s="107"/>
    </row>
    <row r="469" spans="1:6" ht="12" x14ac:dyDescent="0.25">
      <c r="A469" s="35"/>
      <c r="F469" s="107"/>
    </row>
    <row r="470" spans="1:6" ht="12" x14ac:dyDescent="0.25">
      <c r="A470" s="35"/>
      <c r="F470" s="107"/>
    </row>
    <row r="471" spans="1:6" ht="12" x14ac:dyDescent="0.25">
      <c r="A471" s="35"/>
      <c r="F471" s="107"/>
    </row>
    <row r="472" spans="1:6" ht="12" x14ac:dyDescent="0.25">
      <c r="A472" s="35"/>
      <c r="F472" s="107"/>
    </row>
    <row r="473" spans="1:6" ht="12" x14ac:dyDescent="0.25">
      <c r="A473" s="35"/>
      <c r="F473" s="107"/>
    </row>
    <row r="474" spans="1:6" ht="12" x14ac:dyDescent="0.25">
      <c r="A474" s="35"/>
      <c r="F474" s="107"/>
    </row>
    <row r="475" spans="1:6" ht="12" x14ac:dyDescent="0.25">
      <c r="A475" s="35"/>
      <c r="F475" s="107"/>
    </row>
    <row r="476" spans="1:6" ht="12" x14ac:dyDescent="0.25">
      <c r="A476" s="35"/>
      <c r="F476" s="107"/>
    </row>
    <row r="477" spans="1:6" ht="12" x14ac:dyDescent="0.25">
      <c r="A477" s="35"/>
      <c r="F477" s="107"/>
    </row>
    <row r="478" spans="1:6" ht="12" x14ac:dyDescent="0.25">
      <c r="A478" s="35"/>
      <c r="F478" s="107"/>
    </row>
    <row r="479" spans="1:6" ht="12" x14ac:dyDescent="0.25">
      <c r="A479" s="35"/>
      <c r="F479" s="107"/>
    </row>
    <row r="480" spans="1:6" ht="12" x14ac:dyDescent="0.25">
      <c r="A480" s="35"/>
      <c r="F480" s="107"/>
    </row>
    <row r="481" spans="1:6" ht="12" x14ac:dyDescent="0.25">
      <c r="A481" s="35"/>
      <c r="F481" s="107"/>
    </row>
    <row r="482" spans="1:6" ht="12" x14ac:dyDescent="0.25">
      <c r="A482" s="35"/>
      <c r="F482" s="107"/>
    </row>
    <row r="483" spans="1:6" ht="12" x14ac:dyDescent="0.25">
      <c r="A483" s="35"/>
      <c r="F483" s="107"/>
    </row>
    <row r="484" spans="1:6" ht="12" x14ac:dyDescent="0.25">
      <c r="A484" s="35"/>
      <c r="F484" s="107"/>
    </row>
    <row r="485" spans="1:6" ht="12" x14ac:dyDescent="0.25">
      <c r="A485" s="35"/>
      <c r="F485" s="107"/>
    </row>
    <row r="486" spans="1:6" ht="12" x14ac:dyDescent="0.25">
      <c r="A486" s="35"/>
      <c r="F486" s="107"/>
    </row>
    <row r="487" spans="1:6" ht="12" x14ac:dyDescent="0.25">
      <c r="A487" s="35"/>
      <c r="F487" s="107"/>
    </row>
    <row r="488" spans="1:6" ht="12" x14ac:dyDescent="0.25">
      <c r="A488" s="35"/>
      <c r="F488" s="107"/>
    </row>
    <row r="489" spans="1:6" ht="12" x14ac:dyDescent="0.25">
      <c r="A489" s="35"/>
      <c r="F489" s="107"/>
    </row>
    <row r="490" spans="1:6" ht="12" x14ac:dyDescent="0.25">
      <c r="A490" s="35"/>
      <c r="F490" s="107"/>
    </row>
    <row r="491" spans="1:6" ht="12" x14ac:dyDescent="0.25">
      <c r="A491" s="35"/>
      <c r="F491" s="107"/>
    </row>
    <row r="492" spans="1:6" ht="12" x14ac:dyDescent="0.25">
      <c r="A492" s="35"/>
      <c r="F492" s="107"/>
    </row>
    <row r="493" spans="1:6" ht="12" x14ac:dyDescent="0.25">
      <c r="A493" s="35"/>
      <c r="F493" s="107"/>
    </row>
    <row r="494" spans="1:6" ht="12" x14ac:dyDescent="0.25">
      <c r="A494" s="35"/>
      <c r="F494" s="107"/>
    </row>
    <row r="495" spans="1:6" ht="12" x14ac:dyDescent="0.25">
      <c r="A495" s="35"/>
      <c r="F495" s="107"/>
    </row>
    <row r="496" spans="1:6" ht="12" x14ac:dyDescent="0.25">
      <c r="A496" s="35"/>
      <c r="F496" s="107"/>
    </row>
    <row r="497" spans="1:6" ht="12" x14ac:dyDescent="0.25">
      <c r="A497" s="35"/>
      <c r="F497" s="107"/>
    </row>
    <row r="498" spans="1:6" ht="12" x14ac:dyDescent="0.25">
      <c r="A498" s="35"/>
      <c r="F498" s="107"/>
    </row>
    <row r="499" spans="1:6" ht="12" x14ac:dyDescent="0.25">
      <c r="A499" s="35"/>
      <c r="F499" s="107"/>
    </row>
    <row r="500" spans="1:6" ht="12" x14ac:dyDescent="0.25">
      <c r="A500" s="35"/>
      <c r="F500" s="107"/>
    </row>
    <row r="501" spans="1:6" ht="12" x14ac:dyDescent="0.25">
      <c r="A501" s="35"/>
      <c r="F501" s="107"/>
    </row>
    <row r="502" spans="1:6" ht="12" x14ac:dyDescent="0.25">
      <c r="A502" s="35"/>
      <c r="F502" s="107"/>
    </row>
    <row r="503" spans="1:6" ht="12" x14ac:dyDescent="0.25">
      <c r="A503" s="35"/>
      <c r="F503" s="107"/>
    </row>
    <row r="504" spans="1:6" ht="12" x14ac:dyDescent="0.25">
      <c r="A504" s="35"/>
      <c r="F504" s="107"/>
    </row>
    <row r="505" spans="1:6" ht="12" x14ac:dyDescent="0.25">
      <c r="A505" s="35"/>
      <c r="F505" s="107"/>
    </row>
    <row r="506" spans="1:6" ht="12" x14ac:dyDescent="0.25">
      <c r="A506" s="35"/>
      <c r="F506" s="107"/>
    </row>
    <row r="507" spans="1:6" ht="12" x14ac:dyDescent="0.25">
      <c r="A507" s="35"/>
      <c r="F507" s="107"/>
    </row>
    <row r="508" spans="1:6" ht="12" x14ac:dyDescent="0.25">
      <c r="A508" s="35"/>
      <c r="F508" s="107"/>
    </row>
    <row r="509" spans="1:6" ht="12" x14ac:dyDescent="0.25">
      <c r="A509" s="35"/>
      <c r="F509" s="107"/>
    </row>
    <row r="510" spans="1:6" ht="12" x14ac:dyDescent="0.25">
      <c r="A510" s="35"/>
      <c r="F510" s="107"/>
    </row>
    <row r="511" spans="1:6" ht="12" x14ac:dyDescent="0.25">
      <c r="A511" s="35"/>
      <c r="F511" s="107"/>
    </row>
    <row r="512" spans="1:6" ht="12" x14ac:dyDescent="0.25">
      <c r="A512" s="35"/>
      <c r="F512" s="107"/>
    </row>
    <row r="513" spans="1:6" ht="12" x14ac:dyDescent="0.25">
      <c r="A513" s="35"/>
      <c r="F513" s="107"/>
    </row>
    <row r="514" spans="1:6" ht="12" x14ac:dyDescent="0.25">
      <c r="A514" s="35"/>
      <c r="F514" s="107"/>
    </row>
    <row r="515" spans="1:6" ht="12" x14ac:dyDescent="0.25">
      <c r="A515" s="35"/>
      <c r="F515" s="107"/>
    </row>
    <row r="516" spans="1:6" ht="12" x14ac:dyDescent="0.25">
      <c r="A516" s="35"/>
      <c r="F516" s="107"/>
    </row>
    <row r="517" spans="1:6" ht="12" x14ac:dyDescent="0.25">
      <c r="A517" s="35"/>
      <c r="F517" s="107"/>
    </row>
    <row r="518" spans="1:6" ht="12" x14ac:dyDescent="0.25">
      <c r="A518" s="35"/>
      <c r="F518" s="107"/>
    </row>
    <row r="519" spans="1:6" ht="12" x14ac:dyDescent="0.25">
      <c r="A519" s="35"/>
      <c r="F519" s="107"/>
    </row>
    <row r="520" spans="1:6" ht="12" x14ac:dyDescent="0.25">
      <c r="A520" s="35"/>
      <c r="F520" s="107"/>
    </row>
    <row r="521" spans="1:6" ht="12" x14ac:dyDescent="0.25">
      <c r="A521" s="35"/>
      <c r="F521" s="107"/>
    </row>
    <row r="522" spans="1:6" ht="12" x14ac:dyDescent="0.25">
      <c r="A522" s="35"/>
      <c r="F522" s="107"/>
    </row>
    <row r="523" spans="1:6" ht="12" x14ac:dyDescent="0.25">
      <c r="A523" s="35"/>
      <c r="F523" s="107"/>
    </row>
    <row r="524" spans="1:6" ht="12" x14ac:dyDescent="0.25">
      <c r="A524" s="35"/>
      <c r="F524" s="107"/>
    </row>
    <row r="525" spans="1:6" ht="12" x14ac:dyDescent="0.25">
      <c r="A525" s="35"/>
      <c r="F525" s="107"/>
    </row>
    <row r="526" spans="1:6" ht="12" x14ac:dyDescent="0.25">
      <c r="A526" s="35"/>
      <c r="F526" s="107"/>
    </row>
    <row r="527" spans="1:6" ht="12" x14ac:dyDescent="0.25">
      <c r="A527" s="35"/>
      <c r="F527" s="107"/>
    </row>
    <row r="528" spans="1:6" ht="12" x14ac:dyDescent="0.25">
      <c r="A528" s="35"/>
      <c r="F528" s="107"/>
    </row>
    <row r="529" spans="1:6" ht="12" x14ac:dyDescent="0.25">
      <c r="A529" s="35"/>
      <c r="F529" s="107"/>
    </row>
    <row r="530" spans="1:6" ht="12" x14ac:dyDescent="0.25">
      <c r="A530" s="35"/>
      <c r="F530" s="107"/>
    </row>
    <row r="531" spans="1:6" ht="12" x14ac:dyDescent="0.25">
      <c r="A531" s="35"/>
      <c r="F531" s="107"/>
    </row>
    <row r="532" spans="1:6" ht="12" x14ac:dyDescent="0.25">
      <c r="A532" s="35"/>
      <c r="F532" s="107"/>
    </row>
    <row r="533" spans="1:6" ht="12" x14ac:dyDescent="0.25">
      <c r="A533" s="35"/>
      <c r="F533" s="107"/>
    </row>
    <row r="534" spans="1:6" ht="12" x14ac:dyDescent="0.25">
      <c r="A534" s="35"/>
      <c r="F534" s="107"/>
    </row>
    <row r="535" spans="1:6" ht="12" x14ac:dyDescent="0.25">
      <c r="A535" s="35"/>
      <c r="F535" s="107"/>
    </row>
    <row r="536" spans="1:6" ht="12" x14ac:dyDescent="0.25">
      <c r="A536" s="35"/>
      <c r="F536" s="107"/>
    </row>
    <row r="537" spans="1:6" ht="12" x14ac:dyDescent="0.25">
      <c r="A537" s="35"/>
      <c r="F537" s="107"/>
    </row>
    <row r="538" spans="1:6" ht="12" x14ac:dyDescent="0.25">
      <c r="A538" s="35"/>
      <c r="F538" s="107"/>
    </row>
    <row r="539" spans="1:6" ht="12" x14ac:dyDescent="0.25">
      <c r="A539" s="35"/>
      <c r="F539" s="107"/>
    </row>
    <row r="540" spans="1:6" ht="12" x14ac:dyDescent="0.25">
      <c r="A540" s="35"/>
      <c r="F540" s="107"/>
    </row>
    <row r="541" spans="1:6" ht="12" x14ac:dyDescent="0.25">
      <c r="A541" s="35"/>
      <c r="F541" s="107"/>
    </row>
    <row r="542" spans="1:6" ht="12" x14ac:dyDescent="0.25">
      <c r="A542" s="35"/>
      <c r="F542" s="107"/>
    </row>
    <row r="543" spans="1:6" ht="12" x14ac:dyDescent="0.25">
      <c r="A543" s="35"/>
      <c r="F543" s="107"/>
    </row>
    <row r="544" spans="1:6" ht="12" x14ac:dyDescent="0.25">
      <c r="A544" s="35"/>
      <c r="F544" s="107"/>
    </row>
    <row r="545" spans="1:6" ht="12" x14ac:dyDescent="0.25">
      <c r="A545" s="35"/>
      <c r="F545" s="107"/>
    </row>
    <row r="546" spans="1:6" ht="12" x14ac:dyDescent="0.25">
      <c r="A546" s="35"/>
      <c r="F546" s="107"/>
    </row>
    <row r="547" spans="1:6" ht="12" x14ac:dyDescent="0.25">
      <c r="A547" s="35"/>
      <c r="F547" s="107"/>
    </row>
    <row r="548" spans="1:6" ht="12" x14ac:dyDescent="0.25">
      <c r="A548" s="35"/>
      <c r="F548" s="107"/>
    </row>
    <row r="549" spans="1:6" ht="12" x14ac:dyDescent="0.25">
      <c r="A549" s="35"/>
      <c r="F549" s="107"/>
    </row>
    <row r="550" spans="1:6" ht="12" x14ac:dyDescent="0.25">
      <c r="A550" s="35"/>
      <c r="F550" s="107"/>
    </row>
    <row r="551" spans="1:6" ht="12" x14ac:dyDescent="0.25">
      <c r="A551" s="35"/>
      <c r="F551" s="107"/>
    </row>
    <row r="552" spans="1:6" ht="12" x14ac:dyDescent="0.25">
      <c r="A552" s="35"/>
      <c r="F552" s="107"/>
    </row>
    <row r="553" spans="1:6" ht="12" x14ac:dyDescent="0.25">
      <c r="A553" s="35"/>
      <c r="F553" s="107"/>
    </row>
    <row r="554" spans="1:6" ht="12" x14ac:dyDescent="0.25">
      <c r="A554" s="35"/>
      <c r="F554" s="107"/>
    </row>
    <row r="555" spans="1:6" ht="12" x14ac:dyDescent="0.25">
      <c r="A555" s="35"/>
      <c r="F555" s="107"/>
    </row>
    <row r="556" spans="1:6" ht="12" x14ac:dyDescent="0.25">
      <c r="A556" s="35"/>
      <c r="F556" s="107"/>
    </row>
    <row r="557" spans="1:6" ht="12" x14ac:dyDescent="0.25">
      <c r="A557" s="35"/>
      <c r="F557" s="107"/>
    </row>
    <row r="558" spans="1:6" ht="12" x14ac:dyDescent="0.25">
      <c r="A558" s="35"/>
      <c r="F558" s="107"/>
    </row>
    <row r="559" spans="1:6" ht="12" x14ac:dyDescent="0.25">
      <c r="A559" s="35"/>
      <c r="F559" s="107"/>
    </row>
    <row r="560" spans="1:6" ht="12" x14ac:dyDescent="0.25">
      <c r="A560" s="35"/>
      <c r="F560" s="107"/>
    </row>
    <row r="561" spans="1:6" ht="12" x14ac:dyDescent="0.25">
      <c r="A561" s="35"/>
      <c r="F561" s="107"/>
    </row>
    <row r="562" spans="1:6" ht="12" x14ac:dyDescent="0.25">
      <c r="A562" s="35"/>
      <c r="F562" s="107"/>
    </row>
    <row r="563" spans="1:6" ht="12" x14ac:dyDescent="0.25">
      <c r="A563" s="35"/>
      <c r="F563" s="107"/>
    </row>
    <row r="564" spans="1:6" ht="12" x14ac:dyDescent="0.25">
      <c r="A564" s="35"/>
      <c r="F564" s="107"/>
    </row>
    <row r="565" spans="1:6" ht="12" x14ac:dyDescent="0.25">
      <c r="A565" s="35"/>
      <c r="F565" s="107"/>
    </row>
    <row r="566" spans="1:6" ht="12" x14ac:dyDescent="0.25">
      <c r="A566" s="35"/>
      <c r="F566" s="107"/>
    </row>
    <row r="567" spans="1:6" ht="12" x14ac:dyDescent="0.25">
      <c r="A567" s="35"/>
      <c r="F567" s="107"/>
    </row>
    <row r="568" spans="1:6" ht="12" x14ac:dyDescent="0.25">
      <c r="A568" s="35"/>
      <c r="F568" s="107"/>
    </row>
    <row r="569" spans="1:6" ht="12" x14ac:dyDescent="0.25">
      <c r="A569" s="35"/>
      <c r="F569" s="107"/>
    </row>
    <row r="570" spans="1:6" ht="12" x14ac:dyDescent="0.25">
      <c r="A570" s="35"/>
      <c r="F570" s="107"/>
    </row>
    <row r="571" spans="1:6" ht="12" x14ac:dyDescent="0.25">
      <c r="A571" s="35"/>
      <c r="F571" s="107"/>
    </row>
    <row r="572" spans="1:6" ht="12" x14ac:dyDescent="0.25">
      <c r="A572" s="35"/>
      <c r="F572" s="107"/>
    </row>
    <row r="573" spans="1:6" ht="12" x14ac:dyDescent="0.25">
      <c r="A573" s="35"/>
      <c r="F573" s="107"/>
    </row>
    <row r="574" spans="1:6" ht="12" x14ac:dyDescent="0.25">
      <c r="A574" s="35"/>
      <c r="F574" s="107"/>
    </row>
    <row r="575" spans="1:6" ht="12" x14ac:dyDescent="0.25">
      <c r="A575" s="35"/>
      <c r="F575" s="107"/>
    </row>
    <row r="576" spans="1:6" ht="12" x14ac:dyDescent="0.25">
      <c r="A576" s="35"/>
      <c r="F576" s="107"/>
    </row>
    <row r="577" spans="1:6" ht="12" x14ac:dyDescent="0.25">
      <c r="A577" s="35"/>
      <c r="F577" s="107"/>
    </row>
    <row r="578" spans="1:6" ht="12" x14ac:dyDescent="0.25">
      <c r="A578" s="35"/>
      <c r="F578" s="107"/>
    </row>
    <row r="579" spans="1:6" ht="12" x14ac:dyDescent="0.25">
      <c r="A579" s="35"/>
      <c r="F579" s="107"/>
    </row>
    <row r="580" spans="1:6" ht="12" x14ac:dyDescent="0.25">
      <c r="A580" s="35"/>
      <c r="F580" s="107"/>
    </row>
    <row r="581" spans="1:6" ht="12" x14ac:dyDescent="0.25">
      <c r="A581" s="35"/>
      <c r="F581" s="107"/>
    </row>
    <row r="582" spans="1:6" ht="12" x14ac:dyDescent="0.25">
      <c r="A582" s="35"/>
      <c r="F582" s="107"/>
    </row>
    <row r="583" spans="1:6" ht="12" x14ac:dyDescent="0.25">
      <c r="A583" s="35"/>
      <c r="F583" s="107"/>
    </row>
    <row r="584" spans="1:6" ht="12" x14ac:dyDescent="0.25">
      <c r="A584" s="35"/>
      <c r="F584" s="107"/>
    </row>
    <row r="585" spans="1:6" ht="12" x14ac:dyDescent="0.25">
      <c r="A585" s="35"/>
      <c r="F585" s="107"/>
    </row>
    <row r="586" spans="1:6" ht="12" x14ac:dyDescent="0.25">
      <c r="A586" s="35"/>
      <c r="F586" s="107"/>
    </row>
    <row r="587" spans="1:6" ht="12" x14ac:dyDescent="0.25">
      <c r="A587" s="35"/>
      <c r="F587" s="107"/>
    </row>
    <row r="588" spans="1:6" ht="12" x14ac:dyDescent="0.25">
      <c r="A588" s="35"/>
      <c r="F588" s="107"/>
    </row>
    <row r="589" spans="1:6" ht="12" x14ac:dyDescent="0.25">
      <c r="A589" s="35"/>
      <c r="F589" s="107"/>
    </row>
    <row r="590" spans="1:6" ht="12" x14ac:dyDescent="0.25">
      <c r="A590" s="35"/>
      <c r="F590" s="107"/>
    </row>
    <row r="591" spans="1:6" ht="12" x14ac:dyDescent="0.25">
      <c r="A591" s="35"/>
      <c r="F591" s="107"/>
    </row>
    <row r="592" spans="1:6" ht="12" x14ac:dyDescent="0.25">
      <c r="A592" s="35"/>
      <c r="F592" s="107"/>
    </row>
    <row r="593" spans="1:6" ht="12" x14ac:dyDescent="0.25">
      <c r="A593" s="35"/>
      <c r="F593" s="107"/>
    </row>
    <row r="594" spans="1:6" ht="12" x14ac:dyDescent="0.25">
      <c r="A594" s="35"/>
      <c r="F594" s="107"/>
    </row>
    <row r="595" spans="1:6" ht="12" x14ac:dyDescent="0.25">
      <c r="A595" s="35"/>
      <c r="F595" s="107"/>
    </row>
    <row r="596" spans="1:6" ht="12" x14ac:dyDescent="0.25">
      <c r="A596" s="35"/>
      <c r="F596" s="107"/>
    </row>
    <row r="597" spans="1:6" ht="12" x14ac:dyDescent="0.25">
      <c r="A597" s="35"/>
      <c r="F597" s="107"/>
    </row>
    <row r="598" spans="1:6" ht="12" x14ac:dyDescent="0.25">
      <c r="A598" s="35"/>
      <c r="F598" s="107"/>
    </row>
    <row r="599" spans="1:6" ht="12" x14ac:dyDescent="0.25">
      <c r="A599" s="35"/>
      <c r="F599" s="107"/>
    </row>
    <row r="600" spans="1:6" ht="12" x14ac:dyDescent="0.25">
      <c r="A600" s="35"/>
      <c r="F600" s="107"/>
    </row>
    <row r="601" spans="1:6" ht="12" x14ac:dyDescent="0.25">
      <c r="A601" s="35"/>
      <c r="F601" s="107"/>
    </row>
    <row r="602" spans="1:6" ht="12" x14ac:dyDescent="0.25">
      <c r="A602" s="35"/>
      <c r="F602" s="107"/>
    </row>
    <row r="603" spans="1:6" ht="12" x14ac:dyDescent="0.25">
      <c r="A603" s="35"/>
      <c r="F603" s="107"/>
    </row>
    <row r="604" spans="1:6" ht="12" x14ac:dyDescent="0.25">
      <c r="A604" s="35"/>
      <c r="F604" s="107"/>
    </row>
    <row r="605" spans="1:6" ht="12" x14ac:dyDescent="0.25">
      <c r="A605" s="35"/>
      <c r="F605" s="107"/>
    </row>
    <row r="606" spans="1:6" ht="12" x14ac:dyDescent="0.25">
      <c r="A606" s="35"/>
      <c r="F606" s="107"/>
    </row>
    <row r="607" spans="1:6" ht="12" x14ac:dyDescent="0.25">
      <c r="A607" s="35"/>
      <c r="F607" s="107"/>
    </row>
    <row r="608" spans="1:6" ht="12" x14ac:dyDescent="0.25">
      <c r="A608" s="35"/>
      <c r="F608" s="107"/>
    </row>
    <row r="609" spans="1:6" ht="12" x14ac:dyDescent="0.25">
      <c r="A609" s="35"/>
      <c r="F609" s="107"/>
    </row>
    <row r="610" spans="1:6" ht="12" x14ac:dyDescent="0.25">
      <c r="A610" s="35"/>
      <c r="F610" s="107"/>
    </row>
    <row r="611" spans="1:6" ht="12" x14ac:dyDescent="0.25">
      <c r="A611" s="35"/>
      <c r="F611" s="107"/>
    </row>
    <row r="612" spans="1:6" ht="12" x14ac:dyDescent="0.25">
      <c r="A612" s="35"/>
      <c r="F612" s="107"/>
    </row>
    <row r="613" spans="1:6" ht="12" x14ac:dyDescent="0.25">
      <c r="A613" s="35"/>
      <c r="F613" s="107"/>
    </row>
    <row r="614" spans="1:6" ht="12" x14ac:dyDescent="0.25">
      <c r="A614" s="35"/>
      <c r="F614" s="107"/>
    </row>
    <row r="615" spans="1:6" ht="12" x14ac:dyDescent="0.25">
      <c r="A615" s="35"/>
      <c r="F615" s="107"/>
    </row>
    <row r="616" spans="1:6" ht="12" x14ac:dyDescent="0.25">
      <c r="A616" s="35"/>
      <c r="F616" s="107"/>
    </row>
    <row r="617" spans="1:6" ht="12" x14ac:dyDescent="0.25">
      <c r="A617" s="35"/>
      <c r="F617" s="107"/>
    </row>
    <row r="618" spans="1:6" ht="12" x14ac:dyDescent="0.25">
      <c r="A618" s="35"/>
      <c r="F618" s="107"/>
    </row>
    <row r="619" spans="1:6" ht="12" x14ac:dyDescent="0.25">
      <c r="A619" s="35"/>
      <c r="F619" s="107"/>
    </row>
    <row r="620" spans="1:6" ht="12" x14ac:dyDescent="0.25">
      <c r="A620" s="35"/>
      <c r="F620" s="107"/>
    </row>
    <row r="621" spans="1:6" ht="12" x14ac:dyDescent="0.25">
      <c r="A621" s="35"/>
      <c r="F621" s="107"/>
    </row>
    <row r="622" spans="1:6" ht="12" x14ac:dyDescent="0.25">
      <c r="A622" s="35"/>
      <c r="F622" s="107"/>
    </row>
    <row r="623" spans="1:6" ht="12" x14ac:dyDescent="0.25">
      <c r="A623" s="35"/>
      <c r="F623" s="107"/>
    </row>
    <row r="624" spans="1:6" ht="12" x14ac:dyDescent="0.25">
      <c r="A624" s="35"/>
      <c r="F624" s="107"/>
    </row>
    <row r="625" spans="1:6" ht="12" x14ac:dyDescent="0.25">
      <c r="A625" s="35"/>
      <c r="F625" s="107"/>
    </row>
    <row r="626" spans="1:6" ht="12" x14ac:dyDescent="0.25">
      <c r="A626" s="35"/>
      <c r="F626" s="107"/>
    </row>
    <row r="627" spans="1:6" ht="12" x14ac:dyDescent="0.25">
      <c r="A627" s="35"/>
      <c r="F627" s="107"/>
    </row>
    <row r="628" spans="1:6" ht="12" x14ac:dyDescent="0.25">
      <c r="A628" s="35"/>
      <c r="F628" s="107"/>
    </row>
    <row r="629" spans="1:6" ht="12" x14ac:dyDescent="0.25">
      <c r="A629" s="35"/>
      <c r="F629" s="107"/>
    </row>
    <row r="630" spans="1:6" ht="12" x14ac:dyDescent="0.25">
      <c r="A630" s="35"/>
      <c r="F630" s="107"/>
    </row>
    <row r="631" spans="1:6" ht="12" x14ac:dyDescent="0.25">
      <c r="A631" s="35"/>
      <c r="F631" s="107"/>
    </row>
    <row r="632" spans="1:6" ht="12" x14ac:dyDescent="0.25">
      <c r="A632" s="35"/>
      <c r="F632" s="107"/>
    </row>
    <row r="633" spans="1:6" ht="12" x14ac:dyDescent="0.25">
      <c r="A633" s="35"/>
      <c r="F633" s="107"/>
    </row>
    <row r="634" spans="1:6" ht="12" x14ac:dyDescent="0.25">
      <c r="A634" s="35"/>
      <c r="F634" s="107"/>
    </row>
    <row r="635" spans="1:6" ht="12" x14ac:dyDescent="0.25">
      <c r="A635" s="35"/>
      <c r="F635" s="107"/>
    </row>
    <row r="636" spans="1:6" ht="12" x14ac:dyDescent="0.25">
      <c r="A636" s="35"/>
      <c r="F636" s="107"/>
    </row>
    <row r="637" spans="1:6" ht="12" x14ac:dyDescent="0.25">
      <c r="A637" s="35"/>
      <c r="F637" s="107"/>
    </row>
    <row r="638" spans="1:6" ht="12" x14ac:dyDescent="0.25">
      <c r="A638" s="35"/>
      <c r="F638" s="107"/>
    </row>
    <row r="639" spans="1:6" ht="12" x14ac:dyDescent="0.25">
      <c r="A639" s="35"/>
      <c r="F639" s="107"/>
    </row>
    <row r="640" spans="1:6" ht="12" x14ac:dyDescent="0.25">
      <c r="A640" s="35"/>
      <c r="F640" s="107"/>
    </row>
    <row r="641" spans="1:6" ht="12" x14ac:dyDescent="0.25">
      <c r="A641" s="35"/>
      <c r="F641" s="107"/>
    </row>
    <row r="642" spans="1:6" ht="12" x14ac:dyDescent="0.25">
      <c r="A642" s="35"/>
      <c r="F642" s="107"/>
    </row>
    <row r="643" spans="1:6" ht="12" x14ac:dyDescent="0.25">
      <c r="A643" s="35"/>
      <c r="F643" s="107"/>
    </row>
    <row r="644" spans="1:6" ht="12" x14ac:dyDescent="0.25">
      <c r="A644" s="35"/>
      <c r="F644" s="107"/>
    </row>
    <row r="645" spans="1:6" ht="12" x14ac:dyDescent="0.25">
      <c r="A645" s="35"/>
      <c r="F645" s="107"/>
    </row>
    <row r="646" spans="1:6" ht="12" x14ac:dyDescent="0.25">
      <c r="A646" s="35"/>
      <c r="F646" s="107"/>
    </row>
    <row r="647" spans="1:6" ht="12" x14ac:dyDescent="0.25">
      <c r="A647" s="35"/>
      <c r="F647" s="107"/>
    </row>
    <row r="648" spans="1:6" ht="12" x14ac:dyDescent="0.25">
      <c r="A648" s="35"/>
      <c r="F648" s="107"/>
    </row>
    <row r="649" spans="1:6" ht="12" x14ac:dyDescent="0.25">
      <c r="A649" s="35"/>
      <c r="F649" s="107"/>
    </row>
    <row r="650" spans="1:6" ht="12" x14ac:dyDescent="0.25">
      <c r="A650" s="35"/>
      <c r="F650" s="107"/>
    </row>
    <row r="651" spans="1:6" ht="12" x14ac:dyDescent="0.25">
      <c r="A651" s="35"/>
      <c r="F651" s="107"/>
    </row>
    <row r="652" spans="1:6" ht="12" x14ac:dyDescent="0.25">
      <c r="A652" s="35"/>
      <c r="F652" s="107"/>
    </row>
    <row r="653" spans="1:6" ht="12" x14ac:dyDescent="0.25">
      <c r="A653" s="35"/>
      <c r="F653" s="107"/>
    </row>
    <row r="654" spans="1:6" ht="12" x14ac:dyDescent="0.25">
      <c r="A654" s="35"/>
      <c r="F654" s="107"/>
    </row>
    <row r="655" spans="1:6" ht="12" x14ac:dyDescent="0.25">
      <c r="A655" s="35"/>
      <c r="F655" s="107"/>
    </row>
    <row r="656" spans="1:6" ht="12" x14ac:dyDescent="0.25">
      <c r="A656" s="35"/>
      <c r="F656" s="107"/>
    </row>
    <row r="657" spans="1:6" ht="12" x14ac:dyDescent="0.25">
      <c r="A657" s="35"/>
      <c r="F657" s="107"/>
    </row>
    <row r="658" spans="1:6" ht="12" x14ac:dyDescent="0.25">
      <c r="A658" s="35"/>
      <c r="F658" s="107"/>
    </row>
    <row r="659" spans="1:6" ht="12" x14ac:dyDescent="0.25">
      <c r="A659" s="35"/>
      <c r="F659" s="107"/>
    </row>
    <row r="660" spans="1:6" ht="12" x14ac:dyDescent="0.25">
      <c r="A660" s="35"/>
      <c r="F660" s="107"/>
    </row>
    <row r="661" spans="1:6" ht="12" x14ac:dyDescent="0.25">
      <c r="A661" s="35"/>
      <c r="F661" s="107"/>
    </row>
    <row r="662" spans="1:6" ht="12" x14ac:dyDescent="0.25">
      <c r="A662" s="35"/>
      <c r="F662" s="107"/>
    </row>
    <row r="663" spans="1:6" ht="12" x14ac:dyDescent="0.25">
      <c r="A663" s="35"/>
      <c r="F663" s="107"/>
    </row>
    <row r="664" spans="1:6" ht="12" x14ac:dyDescent="0.25">
      <c r="A664" s="35"/>
      <c r="F664" s="107"/>
    </row>
    <row r="665" spans="1:6" ht="12" x14ac:dyDescent="0.25">
      <c r="A665" s="35"/>
      <c r="F665" s="107"/>
    </row>
    <row r="666" spans="1:6" ht="12" x14ac:dyDescent="0.25">
      <c r="A666" s="35"/>
      <c r="F666" s="107"/>
    </row>
    <row r="667" spans="1:6" ht="12" x14ac:dyDescent="0.25">
      <c r="A667" s="35"/>
      <c r="F667" s="107"/>
    </row>
    <row r="668" spans="1:6" ht="12" x14ac:dyDescent="0.25">
      <c r="A668" s="35"/>
      <c r="F668" s="107"/>
    </row>
    <row r="669" spans="1:6" ht="12" x14ac:dyDescent="0.25">
      <c r="A669" s="35"/>
      <c r="F669" s="107"/>
    </row>
    <row r="670" spans="1:6" ht="12" x14ac:dyDescent="0.25">
      <c r="A670" s="35"/>
      <c r="F670" s="107"/>
    </row>
    <row r="671" spans="1:6" ht="12" x14ac:dyDescent="0.25">
      <c r="A671" s="35"/>
      <c r="F671" s="107"/>
    </row>
    <row r="672" spans="1:6" ht="12" x14ac:dyDescent="0.25">
      <c r="A672" s="35"/>
      <c r="F672" s="107"/>
    </row>
    <row r="673" spans="1:6" ht="12" x14ac:dyDescent="0.25">
      <c r="A673" s="35"/>
      <c r="F673" s="107"/>
    </row>
    <row r="674" spans="1:6" ht="12" x14ac:dyDescent="0.25">
      <c r="A674" s="35"/>
      <c r="F674" s="107"/>
    </row>
    <row r="675" spans="1:6" ht="12" x14ac:dyDescent="0.25">
      <c r="A675" s="35"/>
      <c r="F675" s="107"/>
    </row>
    <row r="676" spans="1:6" ht="12" x14ac:dyDescent="0.25">
      <c r="A676" s="35"/>
      <c r="F676" s="107"/>
    </row>
    <row r="677" spans="1:6" ht="12" x14ac:dyDescent="0.25">
      <c r="A677" s="35"/>
      <c r="F677" s="107"/>
    </row>
    <row r="678" spans="1:6" ht="12" x14ac:dyDescent="0.25">
      <c r="A678" s="35"/>
      <c r="F678" s="107"/>
    </row>
    <row r="679" spans="1:6" ht="12" x14ac:dyDescent="0.25">
      <c r="A679" s="35"/>
      <c r="F679" s="107"/>
    </row>
    <row r="680" spans="1:6" ht="12" x14ac:dyDescent="0.25">
      <c r="A680" s="35"/>
      <c r="F680" s="107"/>
    </row>
    <row r="681" spans="1:6" ht="12" x14ac:dyDescent="0.25">
      <c r="A681" s="35"/>
      <c r="F681" s="107"/>
    </row>
    <row r="682" spans="1:6" ht="12" x14ac:dyDescent="0.25">
      <c r="A682" s="35"/>
      <c r="F682" s="107"/>
    </row>
    <row r="683" spans="1:6" ht="12" x14ac:dyDescent="0.25">
      <c r="A683" s="35"/>
      <c r="F683" s="107"/>
    </row>
    <row r="684" spans="1:6" ht="12" x14ac:dyDescent="0.25">
      <c r="A684" s="35"/>
      <c r="F684" s="107"/>
    </row>
    <row r="685" spans="1:6" ht="12" x14ac:dyDescent="0.25">
      <c r="A685" s="35"/>
      <c r="F685" s="107"/>
    </row>
    <row r="686" spans="1:6" ht="12" x14ac:dyDescent="0.25">
      <c r="A686" s="35"/>
      <c r="F686" s="107"/>
    </row>
    <row r="687" spans="1:6" ht="12" x14ac:dyDescent="0.25">
      <c r="A687" s="35"/>
      <c r="F687" s="107"/>
    </row>
    <row r="688" spans="1:6" ht="12" x14ac:dyDescent="0.25">
      <c r="A688" s="35"/>
      <c r="F688" s="107"/>
    </row>
    <row r="689" spans="1:6" ht="12" x14ac:dyDescent="0.25">
      <c r="A689" s="35"/>
      <c r="F689" s="107"/>
    </row>
    <row r="690" spans="1:6" ht="12" x14ac:dyDescent="0.25">
      <c r="A690" s="35"/>
      <c r="F690" s="107"/>
    </row>
    <row r="691" spans="1:6" ht="12" x14ac:dyDescent="0.25">
      <c r="A691" s="35"/>
      <c r="F691" s="107"/>
    </row>
    <row r="692" spans="1:6" ht="12" x14ac:dyDescent="0.25">
      <c r="A692" s="35"/>
      <c r="F692" s="107"/>
    </row>
    <row r="693" spans="1:6" ht="12" x14ac:dyDescent="0.25">
      <c r="A693" s="35"/>
      <c r="F693" s="107"/>
    </row>
    <row r="694" spans="1:6" ht="12" x14ac:dyDescent="0.25">
      <c r="A694" s="35"/>
      <c r="F694" s="107"/>
    </row>
    <row r="695" spans="1:6" ht="12" x14ac:dyDescent="0.25">
      <c r="A695" s="35"/>
      <c r="F695" s="107"/>
    </row>
    <row r="696" spans="1:6" ht="12" x14ac:dyDescent="0.25">
      <c r="A696" s="35"/>
      <c r="F696" s="107"/>
    </row>
    <row r="697" spans="1:6" ht="12" x14ac:dyDescent="0.25">
      <c r="A697" s="35"/>
      <c r="F697" s="107"/>
    </row>
    <row r="698" spans="1:6" ht="12" x14ac:dyDescent="0.25">
      <c r="A698" s="35"/>
      <c r="F698" s="107"/>
    </row>
    <row r="699" spans="1:6" ht="12" x14ac:dyDescent="0.25">
      <c r="A699" s="35"/>
      <c r="F699" s="107"/>
    </row>
    <row r="700" spans="1:6" ht="12" x14ac:dyDescent="0.25">
      <c r="A700" s="35"/>
      <c r="F700" s="107"/>
    </row>
    <row r="701" spans="1:6" ht="12" x14ac:dyDescent="0.25">
      <c r="A701" s="35"/>
      <c r="F701" s="107"/>
    </row>
    <row r="702" spans="1:6" ht="12" x14ac:dyDescent="0.25">
      <c r="A702" s="35"/>
      <c r="F702" s="107"/>
    </row>
    <row r="703" spans="1:6" ht="12" x14ac:dyDescent="0.25">
      <c r="A703" s="35"/>
      <c r="F703" s="107"/>
    </row>
    <row r="704" spans="1:6" ht="12" x14ac:dyDescent="0.25">
      <c r="A704" s="35"/>
      <c r="F704" s="107"/>
    </row>
    <row r="705" spans="1:6" ht="12" x14ac:dyDescent="0.25">
      <c r="A705" s="35"/>
      <c r="F705" s="107"/>
    </row>
    <row r="706" spans="1:6" ht="12" x14ac:dyDescent="0.25">
      <c r="A706" s="35"/>
      <c r="F706" s="107"/>
    </row>
    <row r="707" spans="1:6" ht="12" x14ac:dyDescent="0.25">
      <c r="A707" s="35"/>
      <c r="F707" s="107"/>
    </row>
    <row r="708" spans="1:6" ht="12" x14ac:dyDescent="0.25">
      <c r="A708" s="35"/>
      <c r="F708" s="107"/>
    </row>
    <row r="709" spans="1:6" ht="12" x14ac:dyDescent="0.25">
      <c r="A709" s="35"/>
      <c r="F709" s="107"/>
    </row>
    <row r="710" spans="1:6" ht="12" x14ac:dyDescent="0.25">
      <c r="A710" s="35"/>
      <c r="F710" s="107"/>
    </row>
    <row r="711" spans="1:6" ht="12" x14ac:dyDescent="0.25">
      <c r="A711" s="35"/>
      <c r="F711" s="107"/>
    </row>
    <row r="712" spans="1:6" ht="12" x14ac:dyDescent="0.25">
      <c r="A712" s="35"/>
      <c r="F712" s="107"/>
    </row>
    <row r="713" spans="1:6" ht="12" x14ac:dyDescent="0.25">
      <c r="A713" s="35"/>
      <c r="F713" s="107"/>
    </row>
    <row r="714" spans="1:6" ht="12" x14ac:dyDescent="0.25">
      <c r="A714" s="35"/>
      <c r="F714" s="107"/>
    </row>
    <row r="715" spans="1:6" ht="12" x14ac:dyDescent="0.25">
      <c r="A715" s="35"/>
      <c r="F715" s="107"/>
    </row>
    <row r="716" spans="1:6" ht="12" x14ac:dyDescent="0.25">
      <c r="A716" s="35"/>
      <c r="F716" s="107"/>
    </row>
    <row r="717" spans="1:6" ht="12" x14ac:dyDescent="0.25">
      <c r="A717" s="35"/>
      <c r="F717" s="107"/>
    </row>
    <row r="718" spans="1:6" ht="12" x14ac:dyDescent="0.25">
      <c r="A718" s="35"/>
      <c r="F718" s="107"/>
    </row>
    <row r="719" spans="1:6" ht="12" x14ac:dyDescent="0.25">
      <c r="A719" s="35"/>
      <c r="F719" s="107"/>
    </row>
    <row r="720" spans="1:6" ht="12" x14ac:dyDescent="0.25">
      <c r="A720" s="35"/>
      <c r="F720" s="107"/>
    </row>
    <row r="721" spans="1:6" ht="12" x14ac:dyDescent="0.25">
      <c r="A721" s="35"/>
      <c r="F721" s="107"/>
    </row>
    <row r="722" spans="1:6" ht="12" x14ac:dyDescent="0.25">
      <c r="A722" s="35"/>
      <c r="F722" s="107"/>
    </row>
    <row r="723" spans="1:6" ht="12" x14ac:dyDescent="0.25">
      <c r="A723" s="35"/>
      <c r="F723" s="107"/>
    </row>
    <row r="724" spans="1:6" ht="12" x14ac:dyDescent="0.25">
      <c r="A724" s="35"/>
      <c r="F724" s="107"/>
    </row>
    <row r="725" spans="1:6" ht="12" x14ac:dyDescent="0.25">
      <c r="A725" s="35"/>
      <c r="F725" s="107"/>
    </row>
    <row r="726" spans="1:6" ht="12" x14ac:dyDescent="0.25">
      <c r="A726" s="35"/>
      <c r="F726" s="107"/>
    </row>
    <row r="727" spans="1:6" ht="12" x14ac:dyDescent="0.25">
      <c r="A727" s="35"/>
      <c r="F727" s="107"/>
    </row>
    <row r="728" spans="1:6" ht="12" x14ac:dyDescent="0.25">
      <c r="A728" s="35"/>
      <c r="F728" s="107"/>
    </row>
    <row r="729" spans="1:6" ht="12" x14ac:dyDescent="0.25">
      <c r="A729" s="35"/>
      <c r="F729" s="107"/>
    </row>
    <row r="730" spans="1:6" ht="12" x14ac:dyDescent="0.25">
      <c r="A730" s="35"/>
      <c r="F730" s="107"/>
    </row>
    <row r="731" spans="1:6" ht="12" x14ac:dyDescent="0.25">
      <c r="A731" s="35"/>
      <c r="F731" s="107"/>
    </row>
    <row r="732" spans="1:6" ht="12" x14ac:dyDescent="0.25">
      <c r="A732" s="35"/>
      <c r="F732" s="107"/>
    </row>
    <row r="733" spans="1:6" ht="12" x14ac:dyDescent="0.25">
      <c r="A733" s="35"/>
      <c r="F733" s="107"/>
    </row>
    <row r="734" spans="1:6" ht="12" x14ac:dyDescent="0.25">
      <c r="A734" s="35"/>
      <c r="F734" s="107"/>
    </row>
    <row r="735" spans="1:6" ht="12" x14ac:dyDescent="0.25">
      <c r="A735" s="35"/>
      <c r="F735" s="107"/>
    </row>
    <row r="736" spans="1:6" ht="12" x14ac:dyDescent="0.25">
      <c r="A736" s="35"/>
      <c r="F736" s="107"/>
    </row>
    <row r="737" spans="1:6" ht="12" x14ac:dyDescent="0.25">
      <c r="A737" s="35"/>
      <c r="F737" s="107"/>
    </row>
    <row r="738" spans="1:6" ht="12" x14ac:dyDescent="0.25">
      <c r="A738" s="35"/>
      <c r="F738" s="107"/>
    </row>
    <row r="739" spans="1:6" ht="12" x14ac:dyDescent="0.25">
      <c r="A739" s="35"/>
      <c r="F739" s="107"/>
    </row>
    <row r="740" spans="1:6" ht="12" x14ac:dyDescent="0.25">
      <c r="A740" s="35"/>
      <c r="F740" s="107"/>
    </row>
    <row r="741" spans="1:6" ht="12" x14ac:dyDescent="0.25">
      <c r="A741" s="35"/>
      <c r="F741" s="107"/>
    </row>
    <row r="742" spans="1:6" ht="12" x14ac:dyDescent="0.25">
      <c r="A742" s="35"/>
      <c r="F742" s="107"/>
    </row>
    <row r="743" spans="1:6" ht="12" x14ac:dyDescent="0.25">
      <c r="A743" s="35"/>
      <c r="F743" s="107"/>
    </row>
    <row r="744" spans="1:6" ht="12" x14ac:dyDescent="0.25">
      <c r="A744" s="35"/>
      <c r="F744" s="107"/>
    </row>
    <row r="745" spans="1:6" ht="12" x14ac:dyDescent="0.25">
      <c r="A745" s="35"/>
      <c r="F745" s="107"/>
    </row>
    <row r="746" spans="1:6" ht="12" x14ac:dyDescent="0.25">
      <c r="A746" s="35"/>
      <c r="F746" s="107"/>
    </row>
    <row r="747" spans="1:6" ht="12" x14ac:dyDescent="0.25">
      <c r="A747" s="35"/>
      <c r="F747" s="107"/>
    </row>
    <row r="748" spans="1:6" ht="12" x14ac:dyDescent="0.25">
      <c r="A748" s="35"/>
      <c r="F748" s="107"/>
    </row>
    <row r="749" spans="1:6" ht="12" x14ac:dyDescent="0.25">
      <c r="A749" s="35"/>
      <c r="F749" s="107"/>
    </row>
    <row r="750" spans="1:6" ht="12" x14ac:dyDescent="0.25">
      <c r="A750" s="35"/>
      <c r="F750" s="107"/>
    </row>
    <row r="751" spans="1:6" ht="12" x14ac:dyDescent="0.25">
      <c r="A751" s="35"/>
      <c r="F751" s="107"/>
    </row>
    <row r="752" spans="1:6" ht="12" x14ac:dyDescent="0.25">
      <c r="A752" s="35"/>
      <c r="F752" s="107"/>
    </row>
    <row r="753" spans="1:6" ht="12" x14ac:dyDescent="0.25">
      <c r="A753" s="35"/>
      <c r="F753" s="107"/>
    </row>
    <row r="754" spans="1:6" ht="12" x14ac:dyDescent="0.25">
      <c r="A754" s="35"/>
      <c r="F754" s="107"/>
    </row>
    <row r="755" spans="1:6" ht="12" x14ac:dyDescent="0.25">
      <c r="A755" s="35"/>
      <c r="F755" s="107"/>
    </row>
    <row r="756" spans="1:6" ht="12" x14ac:dyDescent="0.25">
      <c r="A756" s="35"/>
      <c r="F756" s="107"/>
    </row>
    <row r="757" spans="1:6" ht="12" x14ac:dyDescent="0.25">
      <c r="A757" s="35"/>
      <c r="F757" s="107"/>
    </row>
    <row r="758" spans="1:6" ht="12" x14ac:dyDescent="0.25">
      <c r="A758" s="35"/>
      <c r="F758" s="107"/>
    </row>
    <row r="759" spans="1:6" ht="12" x14ac:dyDescent="0.25">
      <c r="A759" s="35"/>
      <c r="F759" s="107"/>
    </row>
    <row r="760" spans="1:6" ht="12" x14ac:dyDescent="0.25">
      <c r="A760" s="35"/>
      <c r="F760" s="107"/>
    </row>
    <row r="761" spans="1:6" ht="12" x14ac:dyDescent="0.25">
      <c r="A761" s="35"/>
      <c r="F761" s="107"/>
    </row>
    <row r="762" spans="1:6" ht="12" x14ac:dyDescent="0.25">
      <c r="A762" s="35"/>
      <c r="F762" s="107"/>
    </row>
    <row r="763" spans="1:6" ht="12" x14ac:dyDescent="0.25">
      <c r="A763" s="35"/>
      <c r="F763" s="107"/>
    </row>
    <row r="764" spans="1:6" ht="12" x14ac:dyDescent="0.25">
      <c r="A764" s="35"/>
      <c r="F764" s="107"/>
    </row>
    <row r="765" spans="1:6" ht="12" x14ac:dyDescent="0.25">
      <c r="A765" s="35"/>
      <c r="F765" s="107"/>
    </row>
    <row r="766" spans="1:6" ht="12" x14ac:dyDescent="0.25">
      <c r="A766" s="35"/>
      <c r="F766" s="107"/>
    </row>
    <row r="767" spans="1:6" ht="12" x14ac:dyDescent="0.25">
      <c r="A767" s="35"/>
      <c r="F767" s="107"/>
    </row>
    <row r="768" spans="1:6" ht="12" x14ac:dyDescent="0.25">
      <c r="A768" s="35"/>
      <c r="F768" s="107"/>
    </row>
    <row r="769" spans="1:6" ht="12" x14ac:dyDescent="0.25">
      <c r="A769" s="35"/>
      <c r="F769" s="107"/>
    </row>
    <row r="770" spans="1:6" ht="12" x14ac:dyDescent="0.25">
      <c r="A770" s="35"/>
      <c r="F770" s="107"/>
    </row>
    <row r="771" spans="1:6" ht="12" x14ac:dyDescent="0.25">
      <c r="A771" s="35"/>
      <c r="F771" s="107"/>
    </row>
    <row r="772" spans="1:6" ht="12" x14ac:dyDescent="0.25">
      <c r="A772" s="35"/>
      <c r="F772" s="107"/>
    </row>
    <row r="773" spans="1:6" ht="12" x14ac:dyDescent="0.25">
      <c r="A773" s="35"/>
      <c r="F773" s="107"/>
    </row>
    <row r="774" spans="1:6" ht="12" x14ac:dyDescent="0.25">
      <c r="A774" s="35"/>
      <c r="F774" s="107"/>
    </row>
    <row r="775" spans="1:6" ht="12" x14ac:dyDescent="0.25">
      <c r="A775" s="35"/>
      <c r="F775" s="107"/>
    </row>
    <row r="776" spans="1:6" ht="12" x14ac:dyDescent="0.25">
      <c r="A776" s="35"/>
      <c r="F776" s="107"/>
    </row>
    <row r="777" spans="1:6" ht="12" x14ac:dyDescent="0.25">
      <c r="A777" s="35"/>
      <c r="F777" s="107"/>
    </row>
    <row r="778" spans="1:6" ht="12" x14ac:dyDescent="0.25">
      <c r="A778" s="35"/>
      <c r="F778" s="107"/>
    </row>
    <row r="779" spans="1:6" ht="12" x14ac:dyDescent="0.25">
      <c r="A779" s="35"/>
      <c r="F779" s="107"/>
    </row>
    <row r="780" spans="1:6" ht="12" x14ac:dyDescent="0.25">
      <c r="A780" s="35"/>
      <c r="F780" s="107"/>
    </row>
    <row r="781" spans="1:6" ht="12" x14ac:dyDescent="0.25">
      <c r="A781" s="35"/>
      <c r="F781" s="107"/>
    </row>
    <row r="782" spans="1:6" ht="12" x14ac:dyDescent="0.25">
      <c r="A782" s="35"/>
      <c r="F782" s="107"/>
    </row>
    <row r="783" spans="1:6" ht="12" x14ac:dyDescent="0.25">
      <c r="A783" s="35"/>
      <c r="F783" s="107"/>
    </row>
    <row r="784" spans="1:6" ht="12" x14ac:dyDescent="0.25">
      <c r="A784" s="35"/>
      <c r="F784" s="107"/>
    </row>
    <row r="785" spans="1:6" ht="12" x14ac:dyDescent="0.25">
      <c r="A785" s="35"/>
      <c r="F785" s="107"/>
    </row>
    <row r="786" spans="1:6" ht="12" x14ac:dyDescent="0.25">
      <c r="A786" s="35"/>
      <c r="F786" s="107"/>
    </row>
    <row r="787" spans="1:6" ht="12" x14ac:dyDescent="0.25">
      <c r="A787" s="35"/>
      <c r="F787" s="107"/>
    </row>
    <row r="788" spans="1:6" ht="12" x14ac:dyDescent="0.25">
      <c r="A788" s="35"/>
      <c r="F788" s="107"/>
    </row>
    <row r="789" spans="1:6" ht="12" x14ac:dyDescent="0.25">
      <c r="A789" s="35"/>
      <c r="F789" s="107"/>
    </row>
    <row r="790" spans="1:6" ht="12" x14ac:dyDescent="0.25">
      <c r="A790" s="35"/>
      <c r="F790" s="107"/>
    </row>
    <row r="791" spans="1:6" ht="12" x14ac:dyDescent="0.25">
      <c r="A791" s="35"/>
      <c r="F791" s="107"/>
    </row>
    <row r="792" spans="1:6" ht="12" x14ac:dyDescent="0.25">
      <c r="A792" s="35"/>
      <c r="F792" s="107"/>
    </row>
    <row r="793" spans="1:6" ht="12" x14ac:dyDescent="0.25">
      <c r="A793" s="35"/>
      <c r="F793" s="107"/>
    </row>
    <row r="794" spans="1:6" ht="12" x14ac:dyDescent="0.25">
      <c r="A794" s="35"/>
      <c r="F794" s="107"/>
    </row>
    <row r="795" spans="1:6" ht="12" x14ac:dyDescent="0.25">
      <c r="A795" s="35"/>
      <c r="F795" s="107"/>
    </row>
    <row r="796" spans="1:6" ht="12" x14ac:dyDescent="0.25">
      <c r="A796" s="35"/>
      <c r="F796" s="107"/>
    </row>
    <row r="797" spans="1:6" ht="12" x14ac:dyDescent="0.25">
      <c r="A797" s="35"/>
      <c r="F797" s="107"/>
    </row>
    <row r="798" spans="1:6" ht="12" x14ac:dyDescent="0.25">
      <c r="A798" s="35"/>
      <c r="F798" s="107"/>
    </row>
    <row r="799" spans="1:6" ht="12" x14ac:dyDescent="0.25">
      <c r="A799" s="35"/>
      <c r="F799" s="107"/>
    </row>
    <row r="800" spans="1:6" ht="12" x14ac:dyDescent="0.25">
      <c r="A800" s="35"/>
      <c r="F800" s="107"/>
    </row>
    <row r="801" spans="1:6" ht="12" x14ac:dyDescent="0.25">
      <c r="A801" s="35"/>
      <c r="F801" s="107"/>
    </row>
    <row r="802" spans="1:6" ht="12" x14ac:dyDescent="0.25">
      <c r="A802" s="35"/>
      <c r="F802" s="107"/>
    </row>
    <row r="803" spans="1:6" ht="12" x14ac:dyDescent="0.25">
      <c r="A803" s="35"/>
      <c r="F803" s="107"/>
    </row>
    <row r="804" spans="1:6" ht="12" x14ac:dyDescent="0.25">
      <c r="A804" s="35"/>
      <c r="F804" s="107"/>
    </row>
    <row r="805" spans="1:6" ht="12" x14ac:dyDescent="0.25">
      <c r="A805" s="35"/>
      <c r="F805" s="107"/>
    </row>
    <row r="806" spans="1:6" ht="12" x14ac:dyDescent="0.25">
      <c r="A806" s="35"/>
      <c r="F806" s="107"/>
    </row>
    <row r="807" spans="1:6" ht="12" x14ac:dyDescent="0.25">
      <c r="A807" s="35"/>
      <c r="F807" s="107"/>
    </row>
    <row r="808" spans="1:6" ht="12" x14ac:dyDescent="0.25">
      <c r="A808" s="35"/>
      <c r="F808" s="107"/>
    </row>
    <row r="809" spans="1:6" ht="12" x14ac:dyDescent="0.25">
      <c r="A809" s="35"/>
      <c r="F809" s="107"/>
    </row>
    <row r="810" spans="1:6" ht="12" x14ac:dyDescent="0.25">
      <c r="A810" s="35"/>
      <c r="F810" s="107"/>
    </row>
    <row r="811" spans="1:6" ht="12" x14ac:dyDescent="0.25">
      <c r="A811" s="35"/>
      <c r="F811" s="107"/>
    </row>
    <row r="812" spans="1:6" ht="12" x14ac:dyDescent="0.25">
      <c r="A812" s="35"/>
      <c r="F812" s="107"/>
    </row>
    <row r="813" spans="1:6" ht="12" x14ac:dyDescent="0.25">
      <c r="A813" s="35"/>
      <c r="F813" s="107"/>
    </row>
    <row r="814" spans="1:6" ht="12" x14ac:dyDescent="0.25">
      <c r="A814" s="35"/>
      <c r="F814" s="107"/>
    </row>
    <row r="815" spans="1:6" ht="12" x14ac:dyDescent="0.25">
      <c r="A815" s="35"/>
      <c r="F815" s="107"/>
    </row>
    <row r="816" spans="1:6" ht="12" x14ac:dyDescent="0.25">
      <c r="A816" s="35"/>
      <c r="F816" s="107"/>
    </row>
    <row r="817" spans="1:6" ht="12" x14ac:dyDescent="0.25">
      <c r="A817" s="35"/>
      <c r="F817" s="107"/>
    </row>
    <row r="818" spans="1:6" ht="12" x14ac:dyDescent="0.25">
      <c r="A818" s="35"/>
      <c r="F818" s="107"/>
    </row>
    <row r="819" spans="1:6" ht="12" x14ac:dyDescent="0.25">
      <c r="A819" s="35"/>
      <c r="F819" s="107"/>
    </row>
    <row r="820" spans="1:6" ht="12" x14ac:dyDescent="0.25">
      <c r="A820" s="35"/>
      <c r="F820" s="107"/>
    </row>
    <row r="821" spans="1:6" ht="12" x14ac:dyDescent="0.25">
      <c r="A821" s="35"/>
      <c r="F821" s="107"/>
    </row>
    <row r="822" spans="1:6" ht="12" x14ac:dyDescent="0.25">
      <c r="A822" s="35"/>
      <c r="F822" s="107"/>
    </row>
    <row r="823" spans="1:6" ht="12" x14ac:dyDescent="0.25">
      <c r="A823" s="35"/>
      <c r="F823" s="107"/>
    </row>
    <row r="824" spans="1:6" ht="12" x14ac:dyDescent="0.25">
      <c r="A824" s="35"/>
      <c r="F824" s="107"/>
    </row>
    <row r="825" spans="1:6" ht="12" x14ac:dyDescent="0.25">
      <c r="A825" s="35"/>
      <c r="F825" s="107"/>
    </row>
    <row r="826" spans="1:6" ht="12" x14ac:dyDescent="0.25">
      <c r="A826" s="35"/>
      <c r="F826" s="107"/>
    </row>
    <row r="827" spans="1:6" ht="12" x14ac:dyDescent="0.25">
      <c r="A827" s="35"/>
      <c r="F827" s="107"/>
    </row>
    <row r="828" spans="1:6" ht="12" x14ac:dyDescent="0.25">
      <c r="A828" s="35"/>
      <c r="F828" s="107"/>
    </row>
    <row r="829" spans="1:6" ht="12" x14ac:dyDescent="0.25">
      <c r="A829" s="35"/>
      <c r="F829" s="107"/>
    </row>
    <row r="830" spans="1:6" ht="12" x14ac:dyDescent="0.25">
      <c r="A830" s="35"/>
      <c r="F830" s="107"/>
    </row>
    <row r="831" spans="1:6" ht="12" x14ac:dyDescent="0.25">
      <c r="A831" s="35"/>
      <c r="F831" s="107"/>
    </row>
    <row r="832" spans="1:6" ht="12" x14ac:dyDescent="0.25">
      <c r="A832" s="35"/>
      <c r="F832" s="107"/>
    </row>
    <row r="833" spans="1:6" ht="12" x14ac:dyDescent="0.25">
      <c r="A833" s="35"/>
      <c r="F833" s="107"/>
    </row>
    <row r="834" spans="1:6" ht="12" x14ac:dyDescent="0.25">
      <c r="A834" s="35"/>
      <c r="F834" s="107"/>
    </row>
    <row r="835" spans="1:6" ht="12" x14ac:dyDescent="0.25">
      <c r="A835" s="35"/>
      <c r="F835" s="107"/>
    </row>
    <row r="836" spans="1:6" ht="12" x14ac:dyDescent="0.25">
      <c r="A836" s="35"/>
      <c r="F836" s="107"/>
    </row>
    <row r="837" spans="1:6" ht="12" x14ac:dyDescent="0.25">
      <c r="A837" s="35"/>
      <c r="F837" s="107"/>
    </row>
    <row r="838" spans="1:6" ht="12" x14ac:dyDescent="0.25">
      <c r="A838" s="35"/>
      <c r="F838" s="107"/>
    </row>
    <row r="839" spans="1:6" ht="12" x14ac:dyDescent="0.25">
      <c r="A839" s="35"/>
      <c r="F839" s="107"/>
    </row>
    <row r="840" spans="1:6" ht="12" x14ac:dyDescent="0.25">
      <c r="A840" s="35"/>
      <c r="F840" s="107"/>
    </row>
    <row r="841" spans="1:6" ht="12" x14ac:dyDescent="0.25">
      <c r="A841" s="35"/>
      <c r="F841" s="107"/>
    </row>
    <row r="842" spans="1:6" ht="12" x14ac:dyDescent="0.25">
      <c r="A842" s="35"/>
      <c r="F842" s="107"/>
    </row>
    <row r="843" spans="1:6" ht="12" x14ac:dyDescent="0.25">
      <c r="A843" s="35"/>
      <c r="F843" s="107"/>
    </row>
    <row r="844" spans="1:6" ht="12" x14ac:dyDescent="0.25">
      <c r="A844" s="35"/>
      <c r="F844" s="107"/>
    </row>
    <row r="845" spans="1:6" ht="12" x14ac:dyDescent="0.25">
      <c r="A845" s="35"/>
      <c r="F845" s="107"/>
    </row>
    <row r="846" spans="1:6" ht="12" x14ac:dyDescent="0.25">
      <c r="A846" s="35"/>
      <c r="F846" s="107"/>
    </row>
    <row r="847" spans="1:6" ht="12" x14ac:dyDescent="0.25">
      <c r="A847" s="35"/>
      <c r="F847" s="107"/>
    </row>
    <row r="848" spans="1:6" ht="12" x14ac:dyDescent="0.25">
      <c r="A848" s="35"/>
      <c r="F848" s="107"/>
    </row>
    <row r="849" spans="1:6" ht="12" x14ac:dyDescent="0.25">
      <c r="A849" s="35"/>
      <c r="F849" s="107"/>
    </row>
    <row r="850" spans="1:6" ht="12" x14ac:dyDescent="0.25">
      <c r="A850" s="35"/>
      <c r="F850" s="107"/>
    </row>
    <row r="851" spans="1:6" ht="12" x14ac:dyDescent="0.25">
      <c r="A851" s="35"/>
      <c r="F851" s="107"/>
    </row>
    <row r="852" spans="1:6" ht="12" x14ac:dyDescent="0.25">
      <c r="A852" s="35"/>
      <c r="F852" s="107"/>
    </row>
    <row r="853" spans="1:6" ht="12" x14ac:dyDescent="0.25">
      <c r="A853" s="35"/>
      <c r="F853" s="107"/>
    </row>
    <row r="854" spans="1:6" ht="12" x14ac:dyDescent="0.25">
      <c r="A854" s="35"/>
      <c r="F854" s="107"/>
    </row>
    <row r="855" spans="1:6" ht="12" x14ac:dyDescent="0.25">
      <c r="A855" s="35"/>
      <c r="F855" s="107"/>
    </row>
    <row r="856" spans="1:6" ht="12" x14ac:dyDescent="0.25">
      <c r="A856" s="35"/>
      <c r="F856" s="107"/>
    </row>
    <row r="857" spans="1:6" ht="12" x14ac:dyDescent="0.25">
      <c r="A857" s="35"/>
      <c r="F857" s="107"/>
    </row>
    <row r="858" spans="1:6" ht="12" x14ac:dyDescent="0.25">
      <c r="A858" s="35"/>
      <c r="F858" s="107"/>
    </row>
    <row r="859" spans="1:6" ht="12" x14ac:dyDescent="0.25">
      <c r="A859" s="35"/>
      <c r="F859" s="107"/>
    </row>
    <row r="860" spans="1:6" ht="12" x14ac:dyDescent="0.25">
      <c r="A860" s="35"/>
      <c r="F860" s="107"/>
    </row>
    <row r="861" spans="1:6" ht="12" x14ac:dyDescent="0.25">
      <c r="A861" s="35"/>
      <c r="F861" s="107"/>
    </row>
    <row r="862" spans="1:6" ht="12" x14ac:dyDescent="0.25">
      <c r="A862" s="35"/>
      <c r="F862" s="107"/>
    </row>
    <row r="863" spans="1:6" ht="12" x14ac:dyDescent="0.25">
      <c r="A863" s="35"/>
      <c r="F863" s="107"/>
    </row>
    <row r="864" spans="1:6" ht="12" x14ac:dyDescent="0.25">
      <c r="A864" s="35"/>
      <c r="F864" s="107"/>
    </row>
    <row r="865" spans="1:6" ht="12" x14ac:dyDescent="0.25">
      <c r="A865" s="35"/>
      <c r="F865" s="107"/>
    </row>
    <row r="866" spans="1:6" ht="12" x14ac:dyDescent="0.25">
      <c r="A866" s="35"/>
      <c r="F866" s="107"/>
    </row>
    <row r="867" spans="1:6" ht="12" x14ac:dyDescent="0.25">
      <c r="A867" s="35"/>
      <c r="F867" s="107"/>
    </row>
    <row r="868" spans="1:6" ht="12" x14ac:dyDescent="0.25">
      <c r="A868" s="35"/>
      <c r="F868" s="107"/>
    </row>
    <row r="869" spans="1:6" ht="12" x14ac:dyDescent="0.25">
      <c r="A869" s="35"/>
      <c r="F869" s="107"/>
    </row>
    <row r="870" spans="1:6" ht="12" x14ac:dyDescent="0.25">
      <c r="A870" s="35"/>
      <c r="F870" s="107"/>
    </row>
    <row r="871" spans="1:6" ht="12" x14ac:dyDescent="0.25">
      <c r="A871" s="35"/>
      <c r="F871" s="107"/>
    </row>
    <row r="872" spans="1:6" ht="12" x14ac:dyDescent="0.25">
      <c r="A872" s="35"/>
      <c r="F872" s="107"/>
    </row>
    <row r="873" spans="1:6" ht="12" x14ac:dyDescent="0.25">
      <c r="A873" s="35"/>
      <c r="F873" s="107"/>
    </row>
    <row r="874" spans="1:6" ht="12" x14ac:dyDescent="0.25">
      <c r="A874" s="35"/>
      <c r="F874" s="107"/>
    </row>
    <row r="875" spans="1:6" ht="12" x14ac:dyDescent="0.25">
      <c r="A875" s="35"/>
      <c r="F875" s="107"/>
    </row>
    <row r="876" spans="1:6" ht="12" x14ac:dyDescent="0.25">
      <c r="A876" s="35"/>
      <c r="F876" s="107"/>
    </row>
    <row r="877" spans="1:6" ht="12" x14ac:dyDescent="0.25">
      <c r="A877" s="35"/>
      <c r="F877" s="107"/>
    </row>
    <row r="878" spans="1:6" ht="12" x14ac:dyDescent="0.25">
      <c r="A878" s="35"/>
      <c r="F878" s="107"/>
    </row>
    <row r="879" spans="1:6" ht="12" x14ac:dyDescent="0.25">
      <c r="A879" s="35"/>
      <c r="F879" s="107"/>
    </row>
    <row r="880" spans="1:6" ht="12" x14ac:dyDescent="0.25">
      <c r="A880" s="35"/>
      <c r="F880" s="107"/>
    </row>
    <row r="881" spans="1:6" ht="12" x14ac:dyDescent="0.25">
      <c r="A881" s="35"/>
      <c r="F881" s="107"/>
    </row>
    <row r="882" spans="1:6" ht="12" x14ac:dyDescent="0.25">
      <c r="A882" s="35"/>
      <c r="F882" s="107"/>
    </row>
    <row r="883" spans="1:6" ht="12" x14ac:dyDescent="0.25">
      <c r="A883" s="35"/>
      <c r="F883" s="107"/>
    </row>
    <row r="884" spans="1:6" ht="12" x14ac:dyDescent="0.25">
      <c r="A884" s="35"/>
      <c r="F884" s="107"/>
    </row>
    <row r="885" spans="1:6" ht="12" x14ac:dyDescent="0.25">
      <c r="A885" s="35"/>
      <c r="F885" s="107"/>
    </row>
    <row r="886" spans="1:6" ht="12" x14ac:dyDescent="0.25">
      <c r="A886" s="35"/>
      <c r="F886" s="107"/>
    </row>
    <row r="887" spans="1:6" ht="12" x14ac:dyDescent="0.25">
      <c r="A887" s="35"/>
      <c r="F887" s="107"/>
    </row>
    <row r="888" spans="1:6" ht="12" x14ac:dyDescent="0.25">
      <c r="A888" s="35"/>
      <c r="F888" s="107"/>
    </row>
    <row r="889" spans="1:6" ht="12" x14ac:dyDescent="0.25">
      <c r="A889" s="35"/>
      <c r="F889" s="107"/>
    </row>
    <row r="890" spans="1:6" ht="12" x14ac:dyDescent="0.25">
      <c r="A890" s="35"/>
      <c r="F890" s="107"/>
    </row>
    <row r="891" spans="1:6" ht="12" x14ac:dyDescent="0.25">
      <c r="A891" s="35"/>
      <c r="F891" s="107"/>
    </row>
    <row r="892" spans="1:6" ht="12" x14ac:dyDescent="0.25">
      <c r="A892" s="35"/>
      <c r="F892" s="107"/>
    </row>
    <row r="893" spans="1:6" ht="12" x14ac:dyDescent="0.25">
      <c r="A893" s="35"/>
      <c r="F893" s="107"/>
    </row>
    <row r="894" spans="1:6" ht="12" x14ac:dyDescent="0.25">
      <c r="A894" s="35"/>
      <c r="F894" s="107"/>
    </row>
    <row r="895" spans="1:6" ht="12" x14ac:dyDescent="0.25">
      <c r="A895" s="35"/>
      <c r="F895" s="107"/>
    </row>
    <row r="896" spans="1:6" ht="12" x14ac:dyDescent="0.25">
      <c r="A896" s="35"/>
      <c r="F896" s="107"/>
    </row>
    <row r="897" spans="1:6" ht="12" x14ac:dyDescent="0.25">
      <c r="A897" s="35"/>
      <c r="F897" s="107"/>
    </row>
    <row r="898" spans="1:6" ht="12" x14ac:dyDescent="0.25">
      <c r="A898" s="35"/>
      <c r="F898" s="107"/>
    </row>
    <row r="899" spans="1:6" ht="12" x14ac:dyDescent="0.25">
      <c r="A899" s="35"/>
      <c r="F899" s="107"/>
    </row>
    <row r="900" spans="1:6" ht="12" x14ac:dyDescent="0.25">
      <c r="A900" s="35"/>
      <c r="F900" s="107"/>
    </row>
    <row r="901" spans="1:6" ht="12" x14ac:dyDescent="0.25">
      <c r="A901" s="35"/>
      <c r="F901" s="107"/>
    </row>
    <row r="902" spans="1:6" ht="12" x14ac:dyDescent="0.25">
      <c r="A902" s="35"/>
      <c r="F902" s="107"/>
    </row>
    <row r="903" spans="1:6" ht="12" x14ac:dyDescent="0.25">
      <c r="A903" s="35"/>
      <c r="F903" s="107"/>
    </row>
    <row r="904" spans="1:6" ht="12" x14ac:dyDescent="0.25">
      <c r="A904" s="35"/>
      <c r="F904" s="107"/>
    </row>
    <row r="905" spans="1:6" ht="12" x14ac:dyDescent="0.25">
      <c r="A905" s="35"/>
      <c r="F905" s="107"/>
    </row>
    <row r="906" spans="1:6" ht="12" x14ac:dyDescent="0.25">
      <c r="A906" s="35"/>
      <c r="F906" s="107"/>
    </row>
    <row r="907" spans="1:6" ht="12" x14ac:dyDescent="0.25">
      <c r="A907" s="35"/>
      <c r="F907" s="107"/>
    </row>
    <row r="908" spans="1:6" ht="12" x14ac:dyDescent="0.25">
      <c r="A908" s="35"/>
      <c r="F908" s="107"/>
    </row>
    <row r="909" spans="1:6" ht="12" x14ac:dyDescent="0.25">
      <c r="A909" s="35"/>
      <c r="F909" s="107"/>
    </row>
    <row r="910" spans="1:6" ht="12" x14ac:dyDescent="0.25">
      <c r="A910" s="35"/>
      <c r="F910" s="107"/>
    </row>
    <row r="911" spans="1:6" ht="12" x14ac:dyDescent="0.25">
      <c r="A911" s="35"/>
      <c r="F911" s="107"/>
    </row>
    <row r="912" spans="1:6" ht="12" x14ac:dyDescent="0.25">
      <c r="A912" s="35"/>
      <c r="F912" s="107"/>
    </row>
    <row r="913" spans="1:6" ht="12" x14ac:dyDescent="0.25">
      <c r="A913" s="35"/>
      <c r="F913" s="107"/>
    </row>
    <row r="914" spans="1:6" ht="12" x14ac:dyDescent="0.25">
      <c r="A914" s="35"/>
      <c r="F914" s="107"/>
    </row>
    <row r="915" spans="1:6" ht="12" x14ac:dyDescent="0.25">
      <c r="A915" s="35"/>
      <c r="F915" s="107"/>
    </row>
    <row r="916" spans="1:6" ht="12" x14ac:dyDescent="0.25">
      <c r="A916" s="35"/>
      <c r="F916" s="107"/>
    </row>
    <row r="917" spans="1:6" ht="12" x14ac:dyDescent="0.25">
      <c r="A917" s="35"/>
      <c r="F917" s="107"/>
    </row>
    <row r="918" spans="1:6" ht="12" x14ac:dyDescent="0.25">
      <c r="A918" s="35"/>
      <c r="F918" s="107"/>
    </row>
    <row r="919" spans="1:6" ht="12" x14ac:dyDescent="0.25">
      <c r="A919" s="35"/>
      <c r="F919" s="107"/>
    </row>
    <row r="920" spans="1:6" ht="12" x14ac:dyDescent="0.25">
      <c r="A920" s="35"/>
      <c r="F920" s="107"/>
    </row>
    <row r="921" spans="1:6" ht="12" x14ac:dyDescent="0.25">
      <c r="A921" s="35"/>
      <c r="F921" s="107"/>
    </row>
    <row r="922" spans="1:6" ht="12" x14ac:dyDescent="0.25">
      <c r="A922" s="35"/>
      <c r="F922" s="107"/>
    </row>
    <row r="923" spans="1:6" ht="12" x14ac:dyDescent="0.25">
      <c r="A923" s="35"/>
      <c r="F923" s="107"/>
    </row>
    <row r="924" spans="1:6" ht="12" x14ac:dyDescent="0.25">
      <c r="A924" s="35"/>
      <c r="F924" s="107"/>
    </row>
    <row r="925" spans="1:6" ht="12" x14ac:dyDescent="0.25">
      <c r="A925" s="35"/>
      <c r="F925" s="107"/>
    </row>
    <row r="926" spans="1:6" ht="12" x14ac:dyDescent="0.25">
      <c r="A926" s="35"/>
      <c r="F926" s="107"/>
    </row>
    <row r="927" spans="1:6" ht="12" x14ac:dyDescent="0.25">
      <c r="A927" s="35"/>
      <c r="F927" s="107"/>
    </row>
    <row r="928" spans="1:6" ht="12" x14ac:dyDescent="0.25">
      <c r="A928" s="35"/>
      <c r="F928" s="107"/>
    </row>
    <row r="929" spans="1:6" ht="12" x14ac:dyDescent="0.25">
      <c r="A929" s="35"/>
      <c r="F929" s="107"/>
    </row>
    <row r="930" spans="1:6" ht="12" x14ac:dyDescent="0.25">
      <c r="A930" s="35"/>
      <c r="F930" s="107"/>
    </row>
    <row r="931" spans="1:6" ht="12" x14ac:dyDescent="0.25">
      <c r="A931" s="35"/>
      <c r="F931" s="107"/>
    </row>
    <row r="932" spans="1:6" ht="12" x14ac:dyDescent="0.25">
      <c r="A932" s="35"/>
      <c r="F932" s="107"/>
    </row>
    <row r="933" spans="1:6" ht="12" x14ac:dyDescent="0.25">
      <c r="A933" s="35"/>
      <c r="F933" s="107"/>
    </row>
    <row r="934" spans="1:6" ht="12" x14ac:dyDescent="0.25">
      <c r="A934" s="35"/>
      <c r="F934" s="107"/>
    </row>
    <row r="935" spans="1:6" ht="12" x14ac:dyDescent="0.25">
      <c r="A935" s="35"/>
      <c r="F935" s="107"/>
    </row>
    <row r="936" spans="1:6" ht="12" x14ac:dyDescent="0.25">
      <c r="A936" s="35"/>
      <c r="F936" s="107"/>
    </row>
    <row r="937" spans="1:6" ht="12" x14ac:dyDescent="0.25">
      <c r="A937" s="35"/>
      <c r="F937" s="107"/>
    </row>
    <row r="938" spans="1:6" ht="12" x14ac:dyDescent="0.25">
      <c r="A938" s="35"/>
      <c r="F938" s="107"/>
    </row>
    <row r="939" spans="1:6" ht="12" x14ac:dyDescent="0.25">
      <c r="A939" s="35"/>
      <c r="F939" s="107"/>
    </row>
    <row r="940" spans="1:6" ht="12" x14ac:dyDescent="0.25">
      <c r="A940" s="35"/>
      <c r="F940" s="107"/>
    </row>
    <row r="941" spans="1:6" ht="12" x14ac:dyDescent="0.25">
      <c r="A941" s="35"/>
      <c r="F941" s="107"/>
    </row>
    <row r="942" spans="1:6" ht="12" x14ac:dyDescent="0.25">
      <c r="A942" s="35"/>
      <c r="F942" s="107"/>
    </row>
    <row r="943" spans="1:6" ht="12" x14ac:dyDescent="0.25">
      <c r="A943" s="35"/>
      <c r="F943" s="107"/>
    </row>
    <row r="944" spans="1:6" ht="12" x14ac:dyDescent="0.25">
      <c r="A944" s="35"/>
      <c r="F944" s="107"/>
    </row>
    <row r="945" spans="1:6" ht="12" x14ac:dyDescent="0.25">
      <c r="A945" s="35"/>
      <c r="F945" s="107"/>
    </row>
    <row r="946" spans="1:6" ht="12" x14ac:dyDescent="0.25">
      <c r="A946" s="35"/>
      <c r="F946" s="107"/>
    </row>
    <row r="947" spans="1:6" ht="12" x14ac:dyDescent="0.25">
      <c r="A947" s="35"/>
      <c r="F947" s="107"/>
    </row>
    <row r="948" spans="1:6" ht="12" x14ac:dyDescent="0.25">
      <c r="A948" s="35"/>
      <c r="F948" s="107"/>
    </row>
    <row r="949" spans="1:6" ht="12" x14ac:dyDescent="0.25">
      <c r="A949" s="35"/>
      <c r="F949" s="107"/>
    </row>
    <row r="950" spans="1:6" ht="12" x14ac:dyDescent="0.25">
      <c r="A950" s="35"/>
      <c r="F950" s="107"/>
    </row>
    <row r="951" spans="1:6" ht="12" x14ac:dyDescent="0.25">
      <c r="A951" s="35"/>
      <c r="F951" s="107"/>
    </row>
    <row r="952" spans="1:6" ht="12" x14ac:dyDescent="0.25">
      <c r="A952" s="35"/>
      <c r="F952" s="107"/>
    </row>
    <row r="953" spans="1:6" ht="12" x14ac:dyDescent="0.25">
      <c r="A953" s="35"/>
      <c r="F953" s="107"/>
    </row>
    <row r="954" spans="1:6" ht="12" x14ac:dyDescent="0.25">
      <c r="A954" s="35"/>
      <c r="F954" s="107"/>
    </row>
    <row r="955" spans="1:6" ht="12" x14ac:dyDescent="0.25">
      <c r="A955" s="35"/>
      <c r="F955" s="107"/>
    </row>
    <row r="956" spans="1:6" ht="12" x14ac:dyDescent="0.25">
      <c r="A956" s="35"/>
      <c r="F956" s="107"/>
    </row>
    <row r="957" spans="1:6" ht="12" x14ac:dyDescent="0.25">
      <c r="A957" s="35"/>
      <c r="F957" s="107"/>
    </row>
    <row r="958" spans="1:6" ht="12" x14ac:dyDescent="0.25">
      <c r="A958" s="35"/>
      <c r="F958" s="107"/>
    </row>
  </sheetData>
  <conditionalFormatting sqref="O10:O18 O25:O33 O39:O48 O55:O64">
    <cfRule type="cellIs" dxfId="27" priority="1" operator="equal">
      <formula>1</formula>
    </cfRule>
  </conditionalFormatting>
  <conditionalFormatting sqref="O10:O18 O25:O33 O39:O48 O55:O64">
    <cfRule type="cellIs" dxfId="26" priority="2" operator="equal">
      <formula>2</formula>
    </cfRule>
  </conditionalFormatting>
  <conditionalFormatting sqref="O10:O18 O25:O33 O39:O48 O55:O64">
    <cfRule type="cellIs" dxfId="25" priority="3" operator="equal">
      <formula>3</formula>
    </cfRule>
  </conditionalFormatting>
  <conditionalFormatting sqref="O10:O18 O25:O33 O39:O48 O55:O64">
    <cfRule type="cellIs" dxfId="24" priority="4" operator="equal">
      <formula>4</formula>
    </cfRule>
  </conditionalFormatting>
  <conditionalFormatting sqref="O10:O18 O25:O33 O39:O48 O55:O64">
    <cfRule type="cellIs" dxfId="23" priority="5" operator="equal">
      <formula>5</formula>
    </cfRule>
  </conditionalFormatting>
  <conditionalFormatting sqref="O10:O18 O25:O33 O39:O48 O55:O64">
    <cfRule type="cellIs" dxfId="22" priority="6" operator="equal">
      <formula>6</formula>
    </cfRule>
  </conditionalFormatting>
  <conditionalFormatting sqref="O10:O18 O25:O33 O39:O48 O55:O64">
    <cfRule type="cellIs" dxfId="21" priority="7" operator="equal">
      <formula>7</formula>
    </cfRule>
  </conditionalFormatting>
  <conditionalFormatting sqref="O10:O18 O25:O33 O39:O48 O55:O64">
    <cfRule type="cellIs" dxfId="20" priority="8" operator="equal">
      <formula>8</formula>
    </cfRule>
  </conditionalFormatting>
  <printOptions horizontalCentered="1" gridLines="1"/>
  <pageMargins left="0.7" right="0.7" top="0.75" bottom="0.75" header="0" footer="0"/>
  <pageSetup paperSize="9" pageOrder="overThenDown" orientation="landscape" cellComments="atEnd"/>
  <rowBreaks count="3" manualBreakCount="3">
    <brk id="50" man="1"/>
    <brk id="35" man="1"/>
    <brk id="20" man="1"/>
  </rowBreaks>
  <colBreaks count="2" manualBreakCount="2">
    <brk man="1"/>
    <brk id="1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965"/>
  <sheetViews>
    <sheetView showGridLines="0" tabSelected="1" topLeftCell="A10" workbookViewId="0">
      <selection activeCell="G14" sqref="G14"/>
    </sheetView>
  </sheetViews>
  <sheetFormatPr defaultColWidth="14.3828125" defaultRowHeight="15" customHeight="1" x14ac:dyDescent="0.25"/>
  <cols>
    <col min="1" max="1" width="5.15234375" customWidth="1"/>
    <col min="2" max="2" width="25" customWidth="1"/>
    <col min="3" max="3" width="26.53515625" customWidth="1"/>
    <col min="4" max="4" width="29" customWidth="1"/>
    <col min="5" max="5" width="12" customWidth="1"/>
    <col min="6" max="8" width="11.15234375" customWidth="1"/>
    <col min="9" max="9" width="14.3828125" customWidth="1"/>
    <col min="10" max="10" width="11.69140625" customWidth="1"/>
    <col min="11" max="11" width="12" customWidth="1"/>
    <col min="12" max="21" width="9.15234375" customWidth="1"/>
    <col min="22" max="26" width="8" customWidth="1"/>
  </cols>
  <sheetData>
    <row r="1" spans="1:26" ht="28.5" customHeight="1" x14ac:dyDescent="0.55000000000000004">
      <c r="A1" s="178"/>
      <c r="B1" s="72"/>
      <c r="C1" s="72"/>
      <c r="D1" s="73" t="s">
        <v>350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5.5" customHeight="1" x14ac:dyDescent="0.5">
      <c r="A2" s="123"/>
      <c r="B2" s="158"/>
      <c r="C2" s="158"/>
      <c r="D2" s="75" t="s">
        <v>370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25.5" customHeight="1" x14ac:dyDescent="0.5">
      <c r="A3" s="123"/>
      <c r="B3" s="158"/>
      <c r="C3" s="158"/>
      <c r="D3" s="75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5.45" x14ac:dyDescent="0.35">
      <c r="A4" s="124"/>
      <c r="B4" s="1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12.75" customHeight="1" x14ac:dyDescent="0.3">
      <c r="A5" s="131" t="s">
        <v>2</v>
      </c>
      <c r="B5" s="7" t="s">
        <v>3</v>
      </c>
      <c r="C5" s="7" t="s">
        <v>4</v>
      </c>
      <c r="D5" s="7" t="s">
        <v>5</v>
      </c>
      <c r="E5" s="7" t="s">
        <v>352</v>
      </c>
      <c r="F5" s="7" t="s">
        <v>8</v>
      </c>
      <c r="G5" s="7" t="s">
        <v>46</v>
      </c>
      <c r="H5" s="7" t="s">
        <v>47</v>
      </c>
      <c r="I5" s="78" t="s">
        <v>354</v>
      </c>
      <c r="J5" s="7" t="s">
        <v>355</v>
      </c>
      <c r="K5" s="7" t="s">
        <v>356</v>
      </c>
      <c r="L5" s="7" t="s">
        <v>357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79">
        <v>42</v>
      </c>
      <c r="B6" s="60" t="str">
        <f>VLOOKUP($A6,'Novice Entries'!$B$4:$R$188,2,FALSE)</f>
        <v>Annabelle Wixey</v>
      </c>
      <c r="C6" s="61" t="str">
        <f>VLOOKUP($A6,'Novice Entries'!$B$4:$R$188,3,FALSE)</f>
        <v>Uptown girl</v>
      </c>
      <c r="D6" s="61" t="str">
        <f>VLOOKUP($A6,'Novice Entries'!$B$4:$R$188,5,FALSE)</f>
        <v>North Shropshire Orange</v>
      </c>
      <c r="E6" s="80">
        <f>VLOOKUP($A6,'Novice Entries'!$B$4:$R$188,6,FALSE)</f>
        <v>139</v>
      </c>
      <c r="F6" s="179">
        <f>VLOOKUP(A6,'Novice Individual Results'!$A$9:$G$101,6,FALSE)</f>
        <v>0.63181818181818183</v>
      </c>
      <c r="G6" s="80">
        <f>VLOOKUP($A6,'Novice Entries'!$B$4:$R$188,8,FALSE)</f>
        <v>44.5</v>
      </c>
      <c r="H6" s="80">
        <f>VLOOKUP($A6,'Novice Entries'!$B$4:$R$188,9,FALSE)</f>
        <v>12</v>
      </c>
      <c r="I6" s="164">
        <f>VLOOKUP($A6,'Novice Individual Results'!$A$9:$M$101,13,FALSE)</f>
        <v>6</v>
      </c>
      <c r="J6" s="195">
        <f>SUM(I6:I9)-MAX(I6:I9)</f>
        <v>20</v>
      </c>
      <c r="K6" s="191">
        <f>RANK(J6,$J$6:$J$129,1)</f>
        <v>8</v>
      </c>
      <c r="L6" s="194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3.5" customHeight="1" x14ac:dyDescent="0.25">
      <c r="A7" s="79">
        <v>52</v>
      </c>
      <c r="B7" s="60" t="str">
        <f>VLOOKUP($A7,'Novice Entries'!$B$4:$R$188,2,FALSE)</f>
        <v>Arabella Timmis</v>
      </c>
      <c r="C7" s="61" t="str">
        <f>VLOOKUP($A7,'Novice Entries'!$B$4:$R$188,3,FALSE)</f>
        <v>Bright Spark</v>
      </c>
      <c r="D7" s="61" t="str">
        <f>VLOOKUP($A7,'Novice Entries'!$B$4:$R$188,5,FALSE)</f>
        <v>North Shropshire Orange</v>
      </c>
      <c r="E7" s="80">
        <f>VLOOKUP($A7,'Novice Entries'!$B$4:$R$188,6,FALSE)</f>
        <v>138.5</v>
      </c>
      <c r="F7" s="179">
        <f>VLOOKUP(A7,'Novice Individual Results'!$A$9:$G$101,6,FALSE)</f>
        <v>0.62954545454545452</v>
      </c>
      <c r="G7" s="80">
        <f>VLOOKUP($A7,'Novice Entries'!$B$4:$R$188,8,FALSE)</f>
        <v>47</v>
      </c>
      <c r="H7" s="80">
        <f>VLOOKUP($A7,'Novice Entries'!$B$4:$R$188,9,FALSE)</f>
        <v>13</v>
      </c>
      <c r="I7" s="164">
        <f>VLOOKUP($A7,'Novice Individual Results'!$A$9:$M$101,13,FALSE)</f>
        <v>8</v>
      </c>
      <c r="J7" s="192"/>
      <c r="K7" s="192"/>
      <c r="L7" s="192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ht="13.5" customHeight="1" x14ac:dyDescent="0.25">
      <c r="A8" s="79">
        <v>62</v>
      </c>
      <c r="B8" s="60" t="str">
        <f>VLOOKUP($A8,'Novice Entries'!$B$4:$R$188,2,FALSE)</f>
        <v>Jemima Warner</v>
      </c>
      <c r="C8" s="61" t="str">
        <f>VLOOKUP($A8,'Novice Entries'!$B$4:$R$188,3,FALSE)</f>
        <v>The Colour Jester</v>
      </c>
      <c r="D8" s="61" t="str">
        <f>VLOOKUP($A8,'Novice Entries'!$B$4:$R$188,5,FALSE)</f>
        <v>North Shropshire Orange</v>
      </c>
      <c r="E8" s="80">
        <f>VLOOKUP($A8,'Novice Entries'!$B$4:$R$188,6,FALSE)</f>
        <v>143</v>
      </c>
      <c r="F8" s="179">
        <f>VLOOKUP(A8,'Novice Individual Results'!$A$9:$G$101,6,FALSE)</f>
        <v>0.65</v>
      </c>
      <c r="G8" s="80">
        <f>VLOOKUP($A8,'Novice Entries'!$B$4:$R$188,8,FALSE)</f>
        <v>41</v>
      </c>
      <c r="H8" s="80">
        <f>VLOOKUP($A8,'Novice Entries'!$B$4:$R$188,9,FALSE)</f>
        <v>13</v>
      </c>
      <c r="I8" s="164">
        <f>VLOOKUP($A8,'Novice Individual Results'!$A$9:$M$101,13,FALSE)</f>
        <v>8</v>
      </c>
      <c r="J8" s="192"/>
      <c r="K8" s="192"/>
      <c r="L8" s="192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13.5" customHeight="1" x14ac:dyDescent="0.25">
      <c r="A9" s="79">
        <v>73</v>
      </c>
      <c r="B9" s="60" t="str">
        <f>VLOOKUP($A9,'Novice Entries'!$B$4:$R$188,2,FALSE)</f>
        <v>Finlay Montgomery</v>
      </c>
      <c r="C9" s="61" t="str">
        <f>VLOOKUP($A9,'Novice Entries'!$B$4:$R$188,3,FALSE)</f>
        <v>Ballykillen Lass</v>
      </c>
      <c r="D9" s="61" t="str">
        <f>VLOOKUP($A9,'Novice Entries'!$B$4:$R$188,5,FALSE)</f>
        <v>North Shropshire Orange</v>
      </c>
      <c r="E9" s="80">
        <f>VLOOKUP($A9,'Novice Entries'!$B$4:$R$188,6,FALSE)</f>
        <v>146.5</v>
      </c>
      <c r="F9" s="179">
        <f>VLOOKUP(A9,'Novice Individual Results'!$A$9:$G$101,6,FALSE)</f>
        <v>0.66590909090909089</v>
      </c>
      <c r="G9" s="80">
        <f>VLOOKUP($A9,'Novice Entries'!$B$4:$R$188,8,FALSE)</f>
        <v>47</v>
      </c>
      <c r="H9" s="80">
        <f>VLOOKUP($A9,'Novice Entries'!$B$4:$R$188,9,FALSE)</f>
        <v>13</v>
      </c>
      <c r="I9" s="164">
        <f>VLOOKUP($A9,'Novice Individual Results'!$A$9:$M$101,13,FALSE)</f>
        <v>6</v>
      </c>
      <c r="J9" s="193"/>
      <c r="K9" s="193"/>
      <c r="L9" s="193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ht="13.5" customHeight="1" x14ac:dyDescent="0.25">
      <c r="A10" s="123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ht="15.45" x14ac:dyDescent="0.35">
      <c r="A11" s="124"/>
      <c r="B11" s="84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12.75" customHeight="1" x14ac:dyDescent="0.3">
      <c r="A12" s="131" t="s">
        <v>2</v>
      </c>
      <c r="B12" s="7" t="s">
        <v>3</v>
      </c>
      <c r="C12" s="7" t="s">
        <v>4</v>
      </c>
      <c r="D12" s="7" t="s">
        <v>5</v>
      </c>
      <c r="E12" s="7" t="s">
        <v>352</v>
      </c>
      <c r="F12" s="7" t="s">
        <v>8</v>
      </c>
      <c r="G12" s="7" t="s">
        <v>46</v>
      </c>
      <c r="H12" s="7" t="s">
        <v>47</v>
      </c>
      <c r="I12" s="78" t="s">
        <v>354</v>
      </c>
      <c r="J12" s="7" t="s">
        <v>355</v>
      </c>
      <c r="K12" s="7" t="s">
        <v>356</v>
      </c>
      <c r="L12" s="7" t="s">
        <v>357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3">
      <c r="A13" s="79">
        <v>43</v>
      </c>
      <c r="B13" s="60" t="str">
        <f>VLOOKUP($A13,'Novice Entries'!$B$4:$R$188,2,FALSE)</f>
        <v>Euan Montgomery</v>
      </c>
      <c r="C13" s="61" t="str">
        <f>VLOOKUP($A13,'Novice Entries'!$B$4:$R$188,3,FALSE)</f>
        <v>Bishops Country Girl</v>
      </c>
      <c r="D13" s="61" t="str">
        <f>VLOOKUP($A13,'Novice Entries'!$B$4:$R$188,5,FALSE)</f>
        <v>North Shropshire Yellow</v>
      </c>
      <c r="E13" s="80">
        <f>VLOOKUP($A13,'Novice Entries'!$B$4:$R$188,6,FALSE)</f>
        <v>142.5</v>
      </c>
      <c r="F13" s="179">
        <f>VLOOKUP(A13,'Novice Individual Results'!$A$9:$G$101,6,FALSE)</f>
        <v>0.64772727272727271</v>
      </c>
      <c r="G13" s="80">
        <v>45.5</v>
      </c>
      <c r="H13" s="80">
        <f>VLOOKUP($A13,'Novice Entries'!$B$4:$R$188,9,FALSE)</f>
        <v>13</v>
      </c>
      <c r="I13" s="164">
        <f>VLOOKUP($A13,'Novice Individual Results'!$A$9:$M$101,13,FALSE)</f>
        <v>5</v>
      </c>
      <c r="J13" s="195">
        <f>SUM(I13:I16)-MAX(I13:I16)</f>
        <v>7</v>
      </c>
      <c r="K13" s="191">
        <f>RANK(J13,$J$6:$J$129,1)</f>
        <v>1</v>
      </c>
      <c r="L13" s="19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3">
      <c r="A14" s="79">
        <v>72</v>
      </c>
      <c r="B14" s="60" t="str">
        <f>VLOOKUP($A14,'Novice Entries'!$B$4:$R$188,2,FALSE)</f>
        <v>Dora Prytherch</v>
      </c>
      <c r="C14" s="61" t="str">
        <f>VLOOKUP($A14,'Novice Entries'!$B$4:$R$188,3,FALSE)</f>
        <v>Kylenahone Cailin Killea</v>
      </c>
      <c r="D14" s="61" t="str">
        <f>VLOOKUP($A14,'Novice Entries'!$B$4:$R$188,5,FALSE)</f>
        <v>North Shropshire Yellow</v>
      </c>
      <c r="E14" s="80">
        <f>VLOOKUP($A14,'Novice Entries'!$B$4:$R$188,6,FALSE)</f>
        <v>164</v>
      </c>
      <c r="F14" s="179">
        <f>VLOOKUP(A14,'Novice Individual Results'!$A$9:$G$101,6,FALSE)</f>
        <v>0.74545454545454548</v>
      </c>
      <c r="G14" s="80">
        <f>VLOOKUP($A14,'Novice Entries'!$B$4:$R$188,8,FALSE)</f>
        <v>53</v>
      </c>
      <c r="H14" s="80">
        <f>VLOOKUP($A14,'Novice Entries'!$B$4:$R$188,9,FALSE)</f>
        <v>14</v>
      </c>
      <c r="I14" s="164">
        <f>VLOOKUP($A14,'Novice Individual Results'!$A$9:$M$101,13,FALSE)</f>
        <v>1</v>
      </c>
      <c r="J14" s="192"/>
      <c r="K14" s="192"/>
      <c r="L14" s="19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">
      <c r="A15" s="79">
        <v>63</v>
      </c>
      <c r="B15" s="60" t="str">
        <f>VLOOKUP($A15,'Novice Entries'!$B$4:$R$188,2,FALSE)</f>
        <v>Gregor Montgomery</v>
      </c>
      <c r="C15" s="61" t="str">
        <f>VLOOKUP($A15,'Novice Entries'!$B$4:$R$188,3,FALSE)</f>
        <v>Blackfort Ginger</v>
      </c>
      <c r="D15" s="61" t="str">
        <f>VLOOKUP($A15,'Novice Entries'!$B$4:$R$188,5,FALSE)</f>
        <v>North Shropshire Yellow</v>
      </c>
      <c r="E15" s="80">
        <f>VLOOKUP($A15,'Novice Entries'!$B$4:$R$188,6,FALSE)</f>
        <v>148</v>
      </c>
      <c r="F15" s="179">
        <f>VLOOKUP(A15,'Novice Individual Results'!$A$9:$G$101,6,FALSE)</f>
        <v>0.67272727272727273</v>
      </c>
      <c r="G15" s="80">
        <f>VLOOKUP($A15,'Novice Entries'!$B$4:$R$188,8,FALSE)</f>
        <v>47</v>
      </c>
      <c r="H15" s="80">
        <f>VLOOKUP($A15,'Novice Entries'!$B$4:$R$188,9,FALSE)</f>
        <v>14</v>
      </c>
      <c r="I15" s="164">
        <f>VLOOKUP($A15,'Novice Individual Results'!$A$9:$M$101,13,FALSE)</f>
        <v>7</v>
      </c>
      <c r="J15" s="192"/>
      <c r="K15" s="192"/>
      <c r="L15" s="19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">
      <c r="A16" s="79">
        <v>74</v>
      </c>
      <c r="B16" s="60" t="str">
        <f>VLOOKUP($A16,'Novice Entries'!$B$4:$R$188,2,FALSE)</f>
        <v>Megan Cappaert</v>
      </c>
      <c r="C16" s="61" t="str">
        <f>VLOOKUP($A16,'Novice Entries'!$B$4:$R$188,3,FALSE)</f>
        <v>Houston</v>
      </c>
      <c r="D16" s="61" t="str">
        <f>VLOOKUP($A16,'Novice Entries'!$B$4:$R$188,5,FALSE)</f>
        <v>North Shropshire Yellow</v>
      </c>
      <c r="E16" s="80">
        <f>VLOOKUP($A16,'Novice Entries'!$B$4:$R$188,6,FALSE)</f>
        <v>168</v>
      </c>
      <c r="F16" s="179">
        <f>VLOOKUP(A16,'Novice Individual Results'!$A$9:$G$101,6,FALSE)</f>
        <v>0.76363636363636367</v>
      </c>
      <c r="G16" s="80">
        <f>VLOOKUP($A16,'Novice Entries'!$B$4:$R$188,8,FALSE)</f>
        <v>54</v>
      </c>
      <c r="H16" s="80">
        <f>VLOOKUP($A16,'Novice Entries'!$B$4:$R$188,9,FALSE)</f>
        <v>15</v>
      </c>
      <c r="I16" s="164">
        <f>VLOOKUP($A16,'Novice Individual Results'!$A$9:$M$101,13,FALSE)</f>
        <v>1</v>
      </c>
      <c r="J16" s="193"/>
      <c r="K16" s="193"/>
      <c r="L16" s="19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23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ht="15.45" x14ac:dyDescent="0.35">
      <c r="A18" s="124"/>
      <c r="B18" s="1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2.75" customHeight="1" x14ac:dyDescent="0.3">
      <c r="A19" s="131" t="s">
        <v>2</v>
      </c>
      <c r="B19" s="165" t="s">
        <v>3</v>
      </c>
      <c r="C19" s="165" t="s">
        <v>4</v>
      </c>
      <c r="D19" s="7" t="s">
        <v>5</v>
      </c>
      <c r="E19" s="165" t="s">
        <v>352</v>
      </c>
      <c r="F19" s="165" t="s">
        <v>8</v>
      </c>
      <c r="G19" s="165" t="s">
        <v>46</v>
      </c>
      <c r="H19" s="165" t="s">
        <v>47</v>
      </c>
      <c r="I19" s="166" t="s">
        <v>354</v>
      </c>
      <c r="J19" s="165" t="s">
        <v>355</v>
      </c>
      <c r="K19" s="165" t="s">
        <v>356</v>
      </c>
      <c r="L19" s="7" t="s">
        <v>357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5">
      <c r="A20" s="79">
        <v>44</v>
      </c>
      <c r="B20" s="60" t="str">
        <f>VLOOKUP($A20,'Novice Entries'!$B$4:$R$188,2,FALSE)</f>
        <v>Katie Markworth</v>
      </c>
      <c r="C20" s="61" t="str">
        <f>VLOOKUP($A20,'Novice Entries'!$B$4:$R$188,3,FALSE)</f>
        <v>Miss Ellie</v>
      </c>
      <c r="D20" s="103" t="str">
        <f>VLOOKUP($A20,'Novice Entries'!$B$4:$R$188,5,FALSE)</f>
        <v>Albrighton Hunt</v>
      </c>
      <c r="E20" s="104">
        <f>VLOOKUP($A20,'Novice Entries'!$B$4:$R$188,6,FALSE)</f>
        <v>136.5</v>
      </c>
      <c r="F20" s="172">
        <f>VLOOKUP(A20,'Novice Individual Results'!$A$9:$G$101,6,FALSE)</f>
        <v>0.62045454545454548</v>
      </c>
      <c r="G20" s="80">
        <f>VLOOKUP($A20,'Novice Entries'!$B$4:$R$188,8,FALSE)</f>
        <v>44.5</v>
      </c>
      <c r="H20" s="80">
        <f>VLOOKUP($A20,'Novice Entries'!$B$4:$R$188,9,FALSE)</f>
        <v>12</v>
      </c>
      <c r="I20" s="164">
        <f>VLOOKUP($A20,'Novice Individual Results'!$A$9:$M$101,13,FALSE)</f>
        <v>8</v>
      </c>
      <c r="J20" s="200">
        <f>SUM(I20:I23)-MAX(I20:I23)</f>
        <v>12</v>
      </c>
      <c r="K20" s="191">
        <f>RANK(J20,$J$6:$J$129,1)</f>
        <v>5</v>
      </c>
      <c r="L20" s="19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5">
      <c r="A21" s="79">
        <v>54</v>
      </c>
      <c r="B21" s="60" t="str">
        <f>VLOOKUP($A21,'Novice Entries'!$B$4:$R$188,2,FALSE)</f>
        <v>Megan Baxter</v>
      </c>
      <c r="C21" s="61" t="str">
        <f>VLOOKUP($A21,'Novice Entries'!$B$4:$R$188,3,FALSE)</f>
        <v>Coevers RS</v>
      </c>
      <c r="D21" s="103" t="str">
        <f>VLOOKUP($A21,'Novice Entries'!$B$4:$R$188,5,FALSE)</f>
        <v>Albrighton Hunt</v>
      </c>
      <c r="E21" s="104">
        <f>VLOOKUP($A21,'Novice Entries'!$B$4:$R$188,6,FALSE)</f>
        <v>156</v>
      </c>
      <c r="F21" s="172">
        <f>VLOOKUP(A21,'Novice Individual Results'!$A$9:$G$101,6,FALSE)</f>
        <v>0.70909090909090911</v>
      </c>
      <c r="G21" s="80">
        <f>VLOOKUP($A21,'Novice Entries'!$B$4:$R$188,8,FALSE)</f>
        <v>49</v>
      </c>
      <c r="H21" s="80">
        <f>VLOOKUP($A21,'Novice Entries'!$B$4:$R$188,9,FALSE)</f>
        <v>14</v>
      </c>
      <c r="I21" s="164">
        <f>VLOOKUP($A21,'Novice Individual Results'!$A$9:$M$101,13,FALSE)</f>
        <v>2</v>
      </c>
      <c r="J21" s="197"/>
      <c r="K21" s="192"/>
      <c r="L21" s="19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79">
        <v>64</v>
      </c>
      <c r="B22" s="60" t="str">
        <f>VLOOKUP($A22,'Novice Entries'!$B$4:$R$188,2,FALSE)</f>
        <v>Olivia McLaughlin</v>
      </c>
      <c r="C22" s="61" t="str">
        <f>VLOOKUP($A22,'Novice Entries'!$B$4:$R$188,3,FALSE)</f>
        <v>Illane Spark</v>
      </c>
      <c r="D22" s="103" t="str">
        <f>VLOOKUP($A22,'Novice Entries'!$B$4:$R$188,5,FALSE)</f>
        <v>Albrighton Hunt</v>
      </c>
      <c r="E22" s="104">
        <f>VLOOKUP($A22,'Novice Entries'!$B$4:$R$188,6,FALSE)</f>
        <v>158</v>
      </c>
      <c r="F22" s="172">
        <f>VLOOKUP(A22,'Novice Individual Results'!$A$9:$G$101,6,FALSE)</f>
        <v>0.71818181818181814</v>
      </c>
      <c r="G22" s="80">
        <f>VLOOKUP($A22,'Novice Entries'!$B$4:$R$188,8,FALSE)</f>
        <v>51</v>
      </c>
      <c r="H22" s="80">
        <f>VLOOKUP($A22,'Novice Entries'!$B$4:$R$188,9,FALSE)</f>
        <v>15</v>
      </c>
      <c r="I22" s="164">
        <f>VLOOKUP($A22,'Novice Individual Results'!$A$9:$M$101,13,FALSE)</f>
        <v>2</v>
      </c>
      <c r="J22" s="197"/>
      <c r="K22" s="192"/>
      <c r="L22" s="19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5">
      <c r="A23" s="79">
        <v>75</v>
      </c>
      <c r="B23" s="60" t="str">
        <f>VLOOKUP($A23,'Novice Entries'!$B$4:$R$188,2,FALSE)</f>
        <v>Tessa Weston</v>
      </c>
      <c r="C23" s="61" t="str">
        <f>VLOOKUP($A23,'Novice Entries'!$B$4:$R$188,3,FALSE)</f>
        <v>Boo</v>
      </c>
      <c r="D23" s="103" t="str">
        <f>VLOOKUP($A23,'Novice Entries'!$B$4:$R$188,5,FALSE)</f>
        <v>Albrighton Hunt</v>
      </c>
      <c r="E23" s="104">
        <f>VLOOKUP($A23,'Novice Entries'!$B$4:$R$188,6,FALSE)</f>
        <v>139</v>
      </c>
      <c r="F23" s="172">
        <f>VLOOKUP(A23,'Novice Individual Results'!$A$9:$G$101,6,FALSE)</f>
        <v>0.63181818181818183</v>
      </c>
      <c r="G23" s="80">
        <f>VLOOKUP($A23,'Novice Entries'!$B$4:$R$188,8,FALSE)</f>
        <v>49</v>
      </c>
      <c r="H23" s="80">
        <f>VLOOKUP($A23,'Novice Entries'!$B$4:$R$188,9,FALSE)</f>
        <v>12</v>
      </c>
      <c r="I23" s="164">
        <f>VLOOKUP($A23,'Novice Individual Results'!$A$9:$M$101,13,FALSE)</f>
        <v>8</v>
      </c>
      <c r="J23" s="198"/>
      <c r="K23" s="193"/>
      <c r="L23" s="19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23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ht="15.45" x14ac:dyDescent="0.35">
      <c r="A25" s="124"/>
      <c r="B25" s="1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2.75" customHeight="1" x14ac:dyDescent="0.3">
      <c r="A26" s="131" t="s">
        <v>2</v>
      </c>
      <c r="B26" s="165" t="s">
        <v>3</v>
      </c>
      <c r="C26" s="165" t="s">
        <v>4</v>
      </c>
      <c r="D26" s="7" t="s">
        <v>5</v>
      </c>
      <c r="E26" s="165" t="s">
        <v>352</v>
      </c>
      <c r="F26" s="165" t="s">
        <v>8</v>
      </c>
      <c r="G26" s="165" t="s">
        <v>46</v>
      </c>
      <c r="H26" s="165" t="s">
        <v>47</v>
      </c>
      <c r="I26" s="166" t="s">
        <v>354</v>
      </c>
      <c r="J26" s="165" t="s">
        <v>355</v>
      </c>
      <c r="K26" s="165" t="s">
        <v>356</v>
      </c>
      <c r="L26" s="7" t="s">
        <v>357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5">
      <c r="A27" s="79">
        <v>45</v>
      </c>
      <c r="B27" s="60" t="str">
        <f>VLOOKUP($A27,'Novice Entries'!$B$4:$R$188,2,FALSE)</f>
        <v>Abigail Bradley</v>
      </c>
      <c r="C27" s="61" t="str">
        <f>VLOOKUP($A27,'Novice Entries'!$B$4:$R$188,3,FALSE)</f>
        <v>Opposition Spirit</v>
      </c>
      <c r="D27" s="103" t="str">
        <f>VLOOKUP($A27,'Novice Entries'!$B$4:$R$188,5,FALSE)</f>
        <v>Ludlow Hunt</v>
      </c>
      <c r="E27" s="104">
        <f>VLOOKUP($A27,'Novice Entries'!$B$4:$R$188,6,FALSE)</f>
        <v>147</v>
      </c>
      <c r="F27" s="172">
        <f>VLOOKUP(A27,'Novice Individual Results'!$A$9:$G$101,6,FALSE)</f>
        <v>0.66818181818181821</v>
      </c>
      <c r="G27" s="80">
        <f>VLOOKUP($A27,'Novice Entries'!$B$4:$R$188,8,FALSE)</f>
        <v>47</v>
      </c>
      <c r="H27" s="80">
        <f>VLOOKUP($A27,'Novice Entries'!$B$4:$R$188,9,FALSE)</f>
        <v>13</v>
      </c>
      <c r="I27" s="164">
        <f>VLOOKUP($A27,'Novice Individual Results'!$A$9:$M$101,13,FALSE)</f>
        <v>3</v>
      </c>
      <c r="J27" s="200">
        <f>SUM(I27:I30)-MAX(I27:I30)</f>
        <v>7</v>
      </c>
      <c r="K27" s="191">
        <f>RANK(J27,$J$6:$J$129,1)</f>
        <v>1</v>
      </c>
      <c r="L27" s="194" t="s">
        <v>357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5">
      <c r="A28" s="79">
        <v>55</v>
      </c>
      <c r="B28" s="60" t="str">
        <f>VLOOKUP($A28,'Novice Entries'!$B$4:$R$188,2,FALSE)</f>
        <v>Ella Viktoria Perkins</v>
      </c>
      <c r="C28" s="61" t="str">
        <f>VLOOKUP($A28,'Novice Entries'!$B$4:$R$188,3,FALSE)</f>
        <v>Derrylackey Angel</v>
      </c>
      <c r="D28" s="103" t="str">
        <f>VLOOKUP($A28,'Novice Entries'!$B$4:$R$188,5,FALSE)</f>
        <v>Ludlow Hunt</v>
      </c>
      <c r="E28" s="104">
        <f>VLOOKUP($A28,'Novice Entries'!$B$4:$R$188,6,FALSE)</f>
        <v>153</v>
      </c>
      <c r="F28" s="172">
        <f>VLOOKUP(A28,'Novice Individual Results'!$A$9:$G$101,6,FALSE)</f>
        <v>0.69545454545454544</v>
      </c>
      <c r="G28" s="80">
        <f>VLOOKUP($A28,'Novice Entries'!$B$4:$R$188,8,FALSE)</f>
        <v>49</v>
      </c>
      <c r="H28" s="80">
        <f>VLOOKUP($A28,'Novice Entries'!$B$4:$R$188,9,FALSE)</f>
        <v>14</v>
      </c>
      <c r="I28" s="164">
        <f>VLOOKUP($A28,'Novice Individual Results'!$A$9:$M$101,13,FALSE)</f>
        <v>3</v>
      </c>
      <c r="J28" s="197"/>
      <c r="K28" s="192"/>
      <c r="L28" s="19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5">
      <c r="A29" s="79">
        <v>65</v>
      </c>
      <c r="B29" s="60" t="str">
        <f>VLOOKUP($A29,'Novice Entries'!$B$4:$R$188,2,FALSE)</f>
        <v>Jess Radnor</v>
      </c>
      <c r="C29" s="61" t="str">
        <f>VLOOKUP($A29,'Novice Entries'!$B$4:$R$188,3,FALSE)</f>
        <v>Limestone Ringo</v>
      </c>
      <c r="D29" s="103" t="str">
        <f>VLOOKUP($A29,'Novice Entries'!$B$4:$R$188,5,FALSE)</f>
        <v>Ludlow Hunt</v>
      </c>
      <c r="E29" s="104">
        <f>VLOOKUP($A29,'Novice Entries'!$B$4:$R$188,6,FALSE)</f>
        <v>165.5</v>
      </c>
      <c r="F29" s="172">
        <f>VLOOKUP(A29,'Novice Individual Results'!$A$9:$G$101,6,FALSE)</f>
        <v>0.75227272727272732</v>
      </c>
      <c r="G29" s="80">
        <f>VLOOKUP($A29,'Novice Entries'!$B$4:$R$188,8,FALSE)</f>
        <v>54</v>
      </c>
      <c r="H29" s="80">
        <f>VLOOKUP($A29,'Novice Entries'!$B$4:$R$188,9,FALSE)</f>
        <v>15</v>
      </c>
      <c r="I29" s="164">
        <f>VLOOKUP($A29,'Novice Individual Results'!$A$9:$M$101,13,FALSE)</f>
        <v>1</v>
      </c>
      <c r="J29" s="197"/>
      <c r="K29" s="192"/>
      <c r="L29" s="19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5">
      <c r="A30" s="125">
        <v>76</v>
      </c>
      <c r="B30" s="60" t="str">
        <f>VLOOKUP($A30,'Novice Entries'!$B$4:$R$188,2,FALSE)</f>
        <v>Tilly Evans</v>
      </c>
      <c r="C30" s="61" t="str">
        <f>VLOOKUP($A30,'Novice Entries'!$B$4:$R$188,3,FALSE)</f>
        <v>I spotted a tic tac</v>
      </c>
      <c r="D30" s="103" t="str">
        <f>VLOOKUP($A30,'Novice Entries'!$B$4:$R$188,5,FALSE)</f>
        <v>Ludlow Hunt</v>
      </c>
      <c r="E30" s="104">
        <f>VLOOKUP($A30,'Novice Entries'!$B$4:$R$188,6,FALSE)</f>
        <v>149.5</v>
      </c>
      <c r="F30" s="172">
        <f>VLOOKUP(A30,'Novice Individual Results'!$A$9:$G$101,6,FALSE)</f>
        <v>0.67954545454545456</v>
      </c>
      <c r="G30" s="80">
        <f>VLOOKUP($A30,'Novice Entries'!$B$4:$R$188,8,FALSE)</f>
        <v>47</v>
      </c>
      <c r="H30" s="80">
        <f>VLOOKUP($A30,'Novice Entries'!$B$4:$R$188,9,FALSE)</f>
        <v>13</v>
      </c>
      <c r="I30" s="164">
        <f>VLOOKUP($A30,'Novice Individual Results'!$A$9:$M$101,13,FALSE)</f>
        <v>4</v>
      </c>
      <c r="J30" s="198"/>
      <c r="K30" s="193"/>
      <c r="L30" s="19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23"/>
      <c r="B31" s="158"/>
      <c r="C31" s="158"/>
      <c r="D31" s="158"/>
      <c r="E31" s="158"/>
      <c r="F31" s="158"/>
      <c r="G31" s="158"/>
      <c r="H31" s="158"/>
      <c r="I31" s="158"/>
      <c r="J31" s="1"/>
      <c r="K31" s="15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45" x14ac:dyDescent="0.35">
      <c r="A32" s="124"/>
      <c r="B32" s="1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2.75" customHeight="1" x14ac:dyDescent="0.3">
      <c r="A33" s="131" t="s">
        <v>2</v>
      </c>
      <c r="B33" s="165" t="s">
        <v>3</v>
      </c>
      <c r="C33" s="165" t="s">
        <v>4</v>
      </c>
      <c r="D33" s="7" t="s">
        <v>5</v>
      </c>
      <c r="E33" s="165" t="s">
        <v>352</v>
      </c>
      <c r="F33" s="165" t="s">
        <v>8</v>
      </c>
      <c r="G33" s="165" t="s">
        <v>46</v>
      </c>
      <c r="H33" s="165" t="s">
        <v>47</v>
      </c>
      <c r="I33" s="166" t="s">
        <v>354</v>
      </c>
      <c r="J33" s="165" t="s">
        <v>355</v>
      </c>
      <c r="K33" s="165" t="s">
        <v>356</v>
      </c>
      <c r="L33" s="7" t="s">
        <v>357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5">
      <c r="A34" s="79">
        <v>46</v>
      </c>
      <c r="B34" s="60" t="str">
        <f>VLOOKUP($A34,'Novice Entries'!$B$4:$R$188,2,FALSE)</f>
        <v>Elizabeth Horne</v>
      </c>
      <c r="C34" s="61" t="str">
        <f>VLOOKUP($A34,'Novice Entries'!$B$4:$R$188,3,FALSE)</f>
        <v>Cillbhrid Kate</v>
      </c>
      <c r="D34" s="103" t="str">
        <f>VLOOKUP($A34,'Novice Entries'!$B$4:$R$188,5,FALSE)</f>
        <v>Atherstone Owls</v>
      </c>
      <c r="E34" s="104">
        <f>VLOOKUP($A34,'Novice Entries'!$B$4:$R$188,6,FALSE)</f>
        <v>152.5</v>
      </c>
      <c r="F34" s="172">
        <f>VLOOKUP(A34,'Novice Individual Results'!$A$9:$G$101,6,FALSE)</f>
        <v>0.69318181818181823</v>
      </c>
      <c r="G34" s="80">
        <f>VLOOKUP($A34,'Novice Entries'!$B$4:$R$188,8,FALSE)</f>
        <v>49.5</v>
      </c>
      <c r="H34" s="80">
        <f>VLOOKUP($A34,'Novice Entries'!$B$4:$R$188,9,FALSE)</f>
        <v>13</v>
      </c>
      <c r="I34" s="164">
        <f>VLOOKUP($A34,'Novice Individual Results'!$A$9:$M$101,13,FALSE)</f>
        <v>2</v>
      </c>
      <c r="J34" s="200">
        <f>SUM(I34:I37)-MAX(I34:I37)</f>
        <v>15</v>
      </c>
      <c r="K34" s="191">
        <v>7</v>
      </c>
      <c r="L34" s="19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5">
      <c r="A35" s="79">
        <v>56</v>
      </c>
      <c r="B35" s="60" t="str">
        <f>VLOOKUP($A35,'Novice Entries'!$B$4:$R$188,2,FALSE)</f>
        <v>Gracie Tomkins</v>
      </c>
      <c r="C35" s="61" t="str">
        <f>VLOOKUP($A35,'Novice Entries'!$B$4:$R$188,3,FALSE)</f>
        <v>Portarra Star</v>
      </c>
      <c r="D35" s="103" t="str">
        <f>VLOOKUP($A35,'Novice Entries'!$B$4:$R$188,5,FALSE)</f>
        <v>Atherstone Owls</v>
      </c>
      <c r="E35" s="104">
        <f>VLOOKUP($A35,'Novice Entries'!$B$4:$R$188,6,FALSE)</f>
        <v>142.5</v>
      </c>
      <c r="F35" s="172">
        <f>VLOOKUP(A35,'Novice Individual Results'!$A$9:$G$101,6,FALSE)</f>
        <v>0.64772727272727271</v>
      </c>
      <c r="G35" s="80">
        <f>VLOOKUP($A35,'Novice Entries'!$B$4:$R$188,8,FALSE)</f>
        <v>46</v>
      </c>
      <c r="H35" s="80">
        <f>VLOOKUP($A35,'Novice Entries'!$B$4:$R$188,9,FALSE)</f>
        <v>13</v>
      </c>
      <c r="I35" s="164">
        <f>VLOOKUP($A35,'Novice Individual Results'!$A$9:$M$101,13,FALSE)</f>
        <v>7</v>
      </c>
      <c r="J35" s="197"/>
      <c r="K35" s="192"/>
      <c r="L35" s="19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5">
      <c r="A36" s="79">
        <v>66</v>
      </c>
      <c r="B36" s="60" t="str">
        <f>VLOOKUP($A36,'Novice Entries'!$B$4:$R$188,2,FALSE)</f>
        <v>Millie Morgan</v>
      </c>
      <c r="C36" s="61" t="str">
        <f>VLOOKUP($A36,'Novice Entries'!$B$4:$R$188,3,FALSE)</f>
        <v>Mischief Molly</v>
      </c>
      <c r="D36" s="103" t="str">
        <f>VLOOKUP($A36,'Novice Entries'!$B$4:$R$188,5,FALSE)</f>
        <v>Atherstone Owls</v>
      </c>
      <c r="E36" s="104">
        <f>VLOOKUP($A36,'Novice Entries'!$B$4:$R$188,6,FALSE)</f>
        <v>149</v>
      </c>
      <c r="F36" s="172">
        <f>VLOOKUP(A36,'Novice Individual Results'!$A$9:$G$101,6,FALSE)</f>
        <v>0.67727272727272725</v>
      </c>
      <c r="G36" s="80">
        <f>VLOOKUP($A36,'Novice Entries'!$B$4:$R$188,8,FALSE)</f>
        <v>46</v>
      </c>
      <c r="H36" s="80">
        <f>VLOOKUP($A36,'Novice Entries'!$B$4:$R$188,9,FALSE)</f>
        <v>13</v>
      </c>
      <c r="I36" s="164">
        <f>VLOOKUP($A36,'Novice Individual Results'!$A$9:$M$101,13,FALSE)</f>
        <v>6</v>
      </c>
      <c r="J36" s="197"/>
      <c r="K36" s="192"/>
      <c r="L36" s="19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5">
      <c r="A37" s="180">
        <v>77</v>
      </c>
      <c r="B37" s="60" t="str">
        <f>VLOOKUP($A37,'Novice Entries'!$B$4:$R$188,2,FALSE)</f>
        <v>Mollie Salter</v>
      </c>
      <c r="C37" s="61" t="str">
        <f>VLOOKUP($A37,'Novice Entries'!$B$4:$R$188,3,FALSE)</f>
        <v>Coole Rose Star</v>
      </c>
      <c r="D37" s="103" t="str">
        <f>VLOOKUP($A37,'Novice Entries'!$B$4:$R$188,5,FALSE)</f>
        <v>Atherstone Owls</v>
      </c>
      <c r="E37" s="104">
        <f>VLOOKUP($A37,'Novice Entries'!$B$4:$R$188,6,FALSE)</f>
        <v>145</v>
      </c>
      <c r="F37" s="172">
        <f>VLOOKUP(A37,'Novice Individual Results'!$A$9:$G$101,6,FALSE)</f>
        <v>0.65909090909090906</v>
      </c>
      <c r="G37" s="80">
        <f>VLOOKUP($A37,'Novice Entries'!$B$4:$R$188,8,FALSE)</f>
        <v>46</v>
      </c>
      <c r="H37" s="80">
        <f>VLOOKUP($A37,'Novice Entries'!$B$4:$R$188,9,FALSE)</f>
        <v>13</v>
      </c>
      <c r="I37" s="164">
        <f>VLOOKUP($A37,'Novice Individual Results'!$A$9:$M$101,13,FALSE)</f>
        <v>7</v>
      </c>
      <c r="J37" s="198"/>
      <c r="K37" s="193"/>
      <c r="L37" s="19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23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ht="15.45" x14ac:dyDescent="0.35">
      <c r="A39" s="124"/>
      <c r="B39" s="1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3.5" customHeight="1" x14ac:dyDescent="0.3">
      <c r="A40" s="131" t="s">
        <v>2</v>
      </c>
      <c r="B40" s="165" t="s">
        <v>3</v>
      </c>
      <c r="C40" s="165" t="s">
        <v>4</v>
      </c>
      <c r="D40" s="7" t="s">
        <v>5</v>
      </c>
      <c r="E40" s="165" t="s">
        <v>352</v>
      </c>
      <c r="F40" s="165" t="s">
        <v>8</v>
      </c>
      <c r="G40" s="165" t="s">
        <v>46</v>
      </c>
      <c r="H40" s="165" t="s">
        <v>47</v>
      </c>
      <c r="I40" s="166" t="s">
        <v>354</v>
      </c>
      <c r="J40" s="165" t="s">
        <v>355</v>
      </c>
      <c r="K40" s="165" t="s">
        <v>356</v>
      </c>
      <c r="L40" s="7" t="s">
        <v>357</v>
      </c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spans="1:26" ht="13.5" customHeight="1" x14ac:dyDescent="0.35">
      <c r="A41" s="79">
        <v>48</v>
      </c>
      <c r="B41" s="60" t="str">
        <f>VLOOKUP($A41,'Novice Entries'!$B$4:$R$188,2,FALSE)</f>
        <v>Aimee Hewitt</v>
      </c>
      <c r="C41" s="61" t="str">
        <f>VLOOKUP($A41,'Novice Entries'!$B$4:$R$188,3,FALSE)</f>
        <v>Dazzling Daruis</v>
      </c>
      <c r="D41" s="103" t="str">
        <f>VLOOKUP($A41,'Novice Entries'!$B$4:$R$188,5,FALSE)</f>
        <v>North Warwickshire</v>
      </c>
      <c r="E41" s="104">
        <f>VLOOKUP($A41,'Novice Entries'!$B$4:$R$188,6,FALSE)</f>
        <v>145</v>
      </c>
      <c r="F41" s="172">
        <f>VLOOKUP(A41,'Novice Individual Results'!$A$9:$G$101,6,FALSE)</f>
        <v>0.65909090909090906</v>
      </c>
      <c r="G41" s="80">
        <f>VLOOKUP($A41,'Novice Entries'!$B$4:$R$188,8,FALSE)</f>
        <v>45.5</v>
      </c>
      <c r="H41" s="80">
        <f>VLOOKUP($A41,'Novice Entries'!$B$4:$R$188,9,FALSE)</f>
        <v>12</v>
      </c>
      <c r="I41" s="164">
        <f>VLOOKUP($A41,'Novice Individual Results'!$A$9:$M$101,13,FALSE)</f>
        <v>4</v>
      </c>
      <c r="J41" s="200">
        <f>SUM(I41:I44)-MAX(I41:I44)</f>
        <v>9</v>
      </c>
      <c r="K41" s="191">
        <f>RANK(J41,$J$6:$J$129,1)</f>
        <v>4</v>
      </c>
      <c r="L41" s="194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spans="1:26" ht="13.5" customHeight="1" x14ac:dyDescent="0.35">
      <c r="A42" s="79">
        <v>58</v>
      </c>
      <c r="B42" s="60" t="str">
        <f>VLOOKUP($A42,'Novice Entries'!$B$4:$R$188,2,FALSE)</f>
        <v>Joanna Leadley</v>
      </c>
      <c r="C42" s="61" t="str">
        <f>VLOOKUP($A42,'Novice Entries'!$B$4:$R$188,3,FALSE)</f>
        <v>Widlake Excellonce</v>
      </c>
      <c r="D42" s="103" t="str">
        <f>VLOOKUP($A42,'Novice Entries'!$B$4:$R$188,5,FALSE)</f>
        <v>North Warwickshire</v>
      </c>
      <c r="E42" s="104">
        <f>VLOOKUP($A42,'Novice Entries'!$B$4:$R$188,6,FALSE)</f>
        <v>148</v>
      </c>
      <c r="F42" s="172">
        <f>VLOOKUP(A42,'Novice Individual Results'!$A$9:$G$101,6,FALSE)</f>
        <v>0.67272727272727273</v>
      </c>
      <c r="G42" s="80">
        <f>VLOOKUP($A42,'Novice Entries'!$B$4:$R$188,8,FALSE)</f>
        <v>46</v>
      </c>
      <c r="H42" s="80">
        <f>VLOOKUP($A42,'Novice Entries'!$B$4:$R$188,9,FALSE)</f>
        <v>13</v>
      </c>
      <c r="I42" s="164">
        <f>VLOOKUP($A42,'Novice Individual Results'!$A$9:$M$101,13,FALSE)</f>
        <v>5</v>
      </c>
      <c r="J42" s="197"/>
      <c r="K42" s="192"/>
      <c r="L42" s="192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spans="1:26" ht="13.5" customHeight="1" x14ac:dyDescent="0.35">
      <c r="A43" s="79">
        <v>68</v>
      </c>
      <c r="B43" s="60" t="str">
        <f>VLOOKUP($A43,'Novice Entries'!$B$4:$R$188,2,FALSE)</f>
        <v>Lilli Parker</v>
      </c>
      <c r="C43" s="61" t="str">
        <f>VLOOKUP($A43,'Novice Entries'!$B$4:$R$188,3,FALSE)</f>
        <v>Glengoole Apollo</v>
      </c>
      <c r="D43" s="103" t="str">
        <f>VLOOKUP($A43,'Novice Entries'!$B$4:$R$188,5,FALSE)</f>
        <v>North Warwickshire</v>
      </c>
      <c r="E43" s="104">
        <f>VLOOKUP($A43,'Novice Entries'!$B$4:$R$188,6,FALSE)</f>
        <v>152.5</v>
      </c>
      <c r="F43" s="172">
        <f>VLOOKUP(A43,'Novice Individual Results'!$A$9:$G$101,6,FALSE)</f>
        <v>0.69318181818181823</v>
      </c>
      <c r="G43" s="80">
        <f>VLOOKUP($A43,'Novice Entries'!$B$4:$R$188,8,FALSE)</f>
        <v>47</v>
      </c>
      <c r="H43" s="80">
        <f>VLOOKUP($A43,'Novice Entries'!$B$4:$R$188,9,FALSE)</f>
        <v>13</v>
      </c>
      <c r="I43" s="164">
        <f>VLOOKUP($A43,'Novice Individual Results'!$A$9:$M$101,13,FALSE)</f>
        <v>3</v>
      </c>
      <c r="J43" s="197"/>
      <c r="K43" s="192"/>
      <c r="L43" s="192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spans="1:26" ht="13.5" customHeight="1" x14ac:dyDescent="0.35">
      <c r="A44" s="79">
        <v>79</v>
      </c>
      <c r="B44" s="60" t="str">
        <f>VLOOKUP($A44,'Novice Entries'!$B$4:$R$188,2,FALSE)</f>
        <v>Olivia Guyatt</v>
      </c>
      <c r="C44" s="61" t="str">
        <f>VLOOKUP($A44,'Novice Entries'!$B$4:$R$188,3,FALSE)</f>
        <v>Tullibards Connelly</v>
      </c>
      <c r="D44" s="103" t="str">
        <f>VLOOKUP($A44,'Novice Entries'!$B$4:$R$188,5,FALSE)</f>
        <v>North Warwickshire</v>
      </c>
      <c r="E44" s="104">
        <f>VLOOKUP($A44,'Novice Entries'!$B$4:$R$188,6,FALSE)</f>
        <v>152.5</v>
      </c>
      <c r="F44" s="172">
        <f>VLOOKUP(A44,'Novice Individual Results'!$A$9:$G$101,6,FALSE)</f>
        <v>0.69318181818181823</v>
      </c>
      <c r="G44" s="80">
        <f>VLOOKUP($A44,'Novice Entries'!$B$4:$R$188,8,FALSE)</f>
        <v>48.5</v>
      </c>
      <c r="H44" s="80">
        <f>VLOOKUP($A44,'Novice Entries'!$B$4:$R$188,9,FALSE)</f>
        <v>14</v>
      </c>
      <c r="I44" s="164">
        <f>VLOOKUP($A44,'Novice Individual Results'!$A$9:$M$101,13,FALSE)</f>
        <v>2</v>
      </c>
      <c r="J44" s="198"/>
      <c r="K44" s="193"/>
      <c r="L44" s="193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spans="1:26" ht="13.5" customHeight="1" x14ac:dyDescent="0.25">
      <c r="A45" s="123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spans="1:26" ht="15.45" x14ac:dyDescent="0.35">
      <c r="A46" s="124"/>
      <c r="B46" s="84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3.5" customHeight="1" x14ac:dyDescent="0.3">
      <c r="A47" s="131" t="s">
        <v>2</v>
      </c>
      <c r="B47" s="165" t="s">
        <v>3</v>
      </c>
      <c r="C47" s="165" t="s">
        <v>4</v>
      </c>
      <c r="D47" s="7" t="s">
        <v>5</v>
      </c>
      <c r="E47" s="165" t="s">
        <v>352</v>
      </c>
      <c r="F47" s="165" t="s">
        <v>8</v>
      </c>
      <c r="G47" s="165" t="s">
        <v>46</v>
      </c>
      <c r="H47" s="165" t="s">
        <v>47</v>
      </c>
      <c r="I47" s="166" t="s">
        <v>354</v>
      </c>
      <c r="J47" s="165" t="s">
        <v>355</v>
      </c>
      <c r="K47" s="165" t="s">
        <v>356</v>
      </c>
      <c r="L47" s="7" t="s">
        <v>357</v>
      </c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ht="13.5" customHeight="1" x14ac:dyDescent="0.35">
      <c r="A48" s="79">
        <v>49</v>
      </c>
      <c r="B48" s="60" t="str">
        <f>VLOOKUP($A48,'Novice Entries'!$B$4:$R$188,2,FALSE)</f>
        <v>Andrew Fretwell</v>
      </c>
      <c r="C48" s="61" t="str">
        <f>VLOOKUP($A48,'Novice Entries'!$B$4:$R$188,3,FALSE)</f>
        <v>Mister Dexter</v>
      </c>
      <c r="D48" s="103" t="str">
        <f>VLOOKUP($A48,'Novice Entries'!$B$4:$R$188,5,FALSE)</f>
        <v>West Warwickshire</v>
      </c>
      <c r="E48" s="104">
        <f>VLOOKUP($A48,'Novice Entries'!$B$4:$R$188,6,FALSE)</f>
        <v>137.5</v>
      </c>
      <c r="F48" s="172">
        <f>VLOOKUP(A48,'Novice Individual Results'!$A$9:$G$101,6,FALSE)</f>
        <v>0.625</v>
      </c>
      <c r="G48" s="80">
        <f>VLOOKUP($A48,'Novice Entries'!$B$4:$R$188,8,FALSE)</f>
        <v>43.5</v>
      </c>
      <c r="H48" s="80">
        <f>VLOOKUP($A48,'Novice Entries'!$B$4:$R$188,9,FALSE)</f>
        <v>12</v>
      </c>
      <c r="I48" s="164">
        <f>VLOOKUP($A48,'Novice Individual Results'!$A$9:$M$101,13,FALSE)</f>
        <v>7</v>
      </c>
      <c r="J48" s="200">
        <f>SUM(I48:I51)-MAX(I48:I51)</f>
        <v>15</v>
      </c>
      <c r="K48" s="191">
        <f>RANK(J48,$J$6:$J$129,1)</f>
        <v>6</v>
      </c>
      <c r="L48" s="194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:26" ht="13.5" customHeight="1" x14ac:dyDescent="0.35">
      <c r="A49" s="79">
        <v>59</v>
      </c>
      <c r="B49" s="60" t="str">
        <f>VLOOKUP($A49,'Novice Entries'!$B$4:$R$188,2,FALSE)</f>
        <v>Chloe Derbyshire</v>
      </c>
      <c r="C49" s="61" t="str">
        <f>VLOOKUP($A49,'Novice Entries'!$B$4:$R$188,3,FALSE)</f>
        <v>Menai-haft-a-beer</v>
      </c>
      <c r="D49" s="103" t="str">
        <f>VLOOKUP($A49,'Novice Entries'!$B$4:$R$188,5,FALSE)</f>
        <v>West Warwickshire</v>
      </c>
      <c r="E49" s="104">
        <f>VLOOKUP($A49,'Novice Entries'!$B$4:$R$188,6,FALSE)</f>
        <v>144.5</v>
      </c>
      <c r="F49" s="172">
        <f>VLOOKUP(A49,'Novice Individual Results'!$A$9:$G$101,6,FALSE)</f>
        <v>0.65681818181818186</v>
      </c>
      <c r="G49" s="80">
        <f>VLOOKUP($A49,'Novice Entries'!$B$4:$R$188,8,FALSE)</f>
        <v>47</v>
      </c>
      <c r="H49" s="80">
        <f>VLOOKUP($A49,'Novice Entries'!$B$4:$R$188,9,FALSE)</f>
        <v>13</v>
      </c>
      <c r="I49" s="164">
        <f>VLOOKUP($A49,'Novice Individual Results'!$A$9:$M$101,13,FALSE)</f>
        <v>6</v>
      </c>
      <c r="J49" s="197"/>
      <c r="K49" s="192"/>
      <c r="L49" s="192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spans="1:26" ht="13.5" customHeight="1" x14ac:dyDescent="0.35">
      <c r="A50" s="79">
        <v>69</v>
      </c>
      <c r="B50" s="60" t="str">
        <f>VLOOKUP($A50,'Novice Entries'!$B$4:$R$188,2,FALSE)</f>
        <v>Erin Andrews</v>
      </c>
      <c r="C50" s="61" t="str">
        <f>VLOOKUP($A50,'Novice Entries'!$B$4:$R$188,3,FALSE)</f>
        <v>Mr Finntastic</v>
      </c>
      <c r="D50" s="103" t="str">
        <f>VLOOKUP($A50,'Novice Entries'!$B$4:$R$188,5,FALSE)</f>
        <v>West Warwickshire</v>
      </c>
      <c r="E50" s="104">
        <f>VLOOKUP($A50,'Novice Entries'!$B$4:$R$188,6,FALSE)</f>
        <v>150.5</v>
      </c>
      <c r="F50" s="172">
        <f>VLOOKUP(A50,'Novice Individual Results'!$A$9:$G$101,6,FALSE)</f>
        <v>0.68409090909090908</v>
      </c>
      <c r="G50" s="80">
        <f>VLOOKUP($A50,'Novice Entries'!$B$4:$R$188,8,FALSE)</f>
        <v>49</v>
      </c>
      <c r="H50" s="80">
        <f>VLOOKUP($A50,'Novice Entries'!$B$4:$R$188,9,FALSE)</f>
        <v>14</v>
      </c>
      <c r="I50" s="164">
        <f>VLOOKUP($A50,'Novice Individual Results'!$A$9:$M$101,13,FALSE)</f>
        <v>4</v>
      </c>
      <c r="J50" s="197"/>
      <c r="K50" s="192"/>
      <c r="L50" s="192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spans="1:26" ht="13.5" customHeight="1" x14ac:dyDescent="0.35">
      <c r="A51" s="79">
        <v>80</v>
      </c>
      <c r="B51" s="60" t="str">
        <f>VLOOKUP($A51,'Novice Entries'!$B$4:$R$188,2,FALSE)</f>
        <v>Evelyn O'Sullivan</v>
      </c>
      <c r="C51" s="61" t="str">
        <f>VLOOKUP($A51,'Novice Entries'!$B$4:$R$188,3,FALSE)</f>
        <v>Abney Rio</v>
      </c>
      <c r="D51" s="103" t="str">
        <f>VLOOKUP($A51,'Novice Entries'!$B$4:$R$188,5,FALSE)</f>
        <v>West Warwickshire</v>
      </c>
      <c r="E51" s="104">
        <f>VLOOKUP($A51,'Novice Entries'!$B$4:$R$188,6,FALSE)</f>
        <v>147</v>
      </c>
      <c r="F51" s="172">
        <f>VLOOKUP(A51,'Novice Individual Results'!$A$9:$G$101,6,FALSE)</f>
        <v>0.66818181818181821</v>
      </c>
      <c r="G51" s="80">
        <f>VLOOKUP($A51,'Novice Entries'!$B$4:$R$188,8,FALSE)</f>
        <v>47</v>
      </c>
      <c r="H51" s="80">
        <f>VLOOKUP($A51,'Novice Entries'!$B$4:$R$188,9,FALSE)</f>
        <v>13</v>
      </c>
      <c r="I51" s="164">
        <f>VLOOKUP($A51,'Novice Individual Results'!$A$9:$M$101,13,FALSE)</f>
        <v>5</v>
      </c>
      <c r="J51" s="198"/>
      <c r="K51" s="193"/>
      <c r="L51" s="193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6" ht="13.5" customHeight="1" x14ac:dyDescent="0.25">
      <c r="A52" s="123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68"/>
      <c r="O52" s="168"/>
      <c r="P52" s="16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spans="1:26" x14ac:dyDescent="0.35">
      <c r="A53" s="126"/>
      <c r="B53" s="84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90"/>
      <c r="O53" s="90"/>
      <c r="P53" s="90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3.5" customHeight="1" x14ac:dyDescent="0.3">
      <c r="A54" s="131" t="s">
        <v>2</v>
      </c>
      <c r="B54" s="165" t="s">
        <v>3</v>
      </c>
      <c r="C54" s="165" t="s">
        <v>4</v>
      </c>
      <c r="D54" s="7" t="s">
        <v>5</v>
      </c>
      <c r="E54" s="165" t="s">
        <v>352</v>
      </c>
      <c r="F54" s="165" t="s">
        <v>8</v>
      </c>
      <c r="G54" s="165" t="s">
        <v>46</v>
      </c>
      <c r="H54" s="165" t="s">
        <v>47</v>
      </c>
      <c r="I54" s="166" t="s">
        <v>354</v>
      </c>
      <c r="J54" s="165" t="s">
        <v>355</v>
      </c>
      <c r="K54" s="165" t="s">
        <v>356</v>
      </c>
      <c r="L54" s="7" t="s">
        <v>357</v>
      </c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</row>
    <row r="55" spans="1:26" ht="13.5" customHeight="1" x14ac:dyDescent="0.35">
      <c r="A55" s="79">
        <v>50</v>
      </c>
      <c r="B55" s="60" t="str">
        <f>VLOOKUP($A55,'Novice Entries'!$B$4:$R$188,2,FALSE)</f>
        <v>Annabelle Wolverson</v>
      </c>
      <c r="C55" s="61" t="str">
        <f>VLOOKUP($A55,'Novice Entries'!$B$4:$R$188,3,FALSE)</f>
        <v>I Blame Bertie</v>
      </c>
      <c r="D55" s="103" t="str">
        <f>VLOOKUP($A55,'Novice Entries'!$B$4:$R$188,5,FALSE)</f>
        <v>Warwickshire Hunt</v>
      </c>
      <c r="E55" s="104">
        <f>VLOOKUP($A55,'Novice Entries'!$B$4:$R$188,6,FALSE)</f>
        <v>153</v>
      </c>
      <c r="F55" s="172">
        <f>VLOOKUP(A55,'Novice Individual Results'!$A$9:$G$101,6,FALSE)</f>
        <v>0.69545454545454544</v>
      </c>
      <c r="G55" s="80">
        <f>VLOOKUP($A55,'Novice Entries'!$B$4:$R$188,8,FALSE)</f>
        <v>48.5</v>
      </c>
      <c r="H55" s="80">
        <f>VLOOKUP($A55,'Novice Entries'!$B$4:$R$188,9,FALSE)</f>
        <v>13</v>
      </c>
      <c r="I55" s="164">
        <f>VLOOKUP($A55,'Novice Individual Results'!$A$9:$M$101,13,FALSE)</f>
        <v>1</v>
      </c>
      <c r="J55" s="200">
        <f>SUM(I55:I58)-MAX(I55:I58)</f>
        <v>8</v>
      </c>
      <c r="K55" s="191">
        <f>RANK(J55,$J$6:$J$129,1)</f>
        <v>3</v>
      </c>
      <c r="L55" s="194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spans="1:26" ht="13.5" customHeight="1" x14ac:dyDescent="0.35">
      <c r="A56" s="79">
        <v>60</v>
      </c>
      <c r="B56" s="60" t="str">
        <f>VLOOKUP($A56,'Novice Entries'!$B$4:$R$188,2,FALSE)</f>
        <v>LILA RIGG</v>
      </c>
      <c r="C56" s="61" t="str">
        <f>VLOOKUP($A56,'Novice Entries'!$B$4:$R$188,3,FALSE)</f>
        <v>tofee</v>
      </c>
      <c r="D56" s="103" t="str">
        <f>VLOOKUP($A56,'Novice Entries'!$B$4:$R$188,5,FALSE)</f>
        <v>Warwickshire Hunt</v>
      </c>
      <c r="E56" s="104">
        <f>VLOOKUP($A56,'Novice Entries'!$B$4:$R$188,6,FALSE)</f>
        <v>153</v>
      </c>
      <c r="F56" s="172">
        <f>VLOOKUP(A56,'Novice Individual Results'!$A$9:$G$101,6,FALSE)</f>
        <v>0.69545454545454544</v>
      </c>
      <c r="G56" s="80">
        <f>VLOOKUP($A56,'Novice Entries'!$B$4:$R$188,8,FALSE)</f>
        <v>48</v>
      </c>
      <c r="H56" s="80">
        <f>VLOOKUP($A56,'Novice Entries'!$B$4:$R$188,9,FALSE)</f>
        <v>13</v>
      </c>
      <c r="I56" s="164">
        <f>VLOOKUP($A56,'Novice Individual Results'!$A$9:$M$101,13,FALSE)</f>
        <v>4</v>
      </c>
      <c r="J56" s="197"/>
      <c r="K56" s="192"/>
      <c r="L56" s="192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6" ht="13.5" customHeight="1" x14ac:dyDescent="0.35">
      <c r="A57" s="79">
        <v>70</v>
      </c>
      <c r="B57" s="60" t="str">
        <f>VLOOKUP($A57,'Novice Entries'!$B$4:$R$188,2,FALSE)</f>
        <v>Rosie Harris</v>
      </c>
      <c r="C57" s="61" t="str">
        <f>VLOOKUP($A57,'Novice Entries'!$B$4:$R$188,3,FALSE)</f>
        <v>Ron's Academy</v>
      </c>
      <c r="D57" s="103" t="str">
        <f>VLOOKUP($A57,'Novice Entries'!$B$4:$R$188,5,FALSE)</f>
        <v>Warwickshire Hunt</v>
      </c>
      <c r="E57" s="104">
        <f>VLOOKUP($A57,'Novice Entries'!$B$4:$R$188,6,FALSE)</f>
        <v>149</v>
      </c>
      <c r="F57" s="172">
        <f>VLOOKUP(A57,'Novice Individual Results'!$A$9:$G$101,6,FALSE)</f>
        <v>0.67727272727272725</v>
      </c>
      <c r="G57" s="80">
        <f>VLOOKUP($A57,'Novice Entries'!$B$4:$R$188,8,FALSE)</f>
        <v>48</v>
      </c>
      <c r="H57" s="80">
        <f>VLOOKUP($A57,'Novice Entries'!$B$4:$R$188,9,FALSE)</f>
        <v>14</v>
      </c>
      <c r="I57" s="164">
        <f>VLOOKUP($A57,'Novice Individual Results'!$A$9:$M$101,13,FALSE)</f>
        <v>5</v>
      </c>
      <c r="J57" s="197"/>
      <c r="K57" s="192"/>
      <c r="L57" s="192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6" ht="13.5" customHeight="1" x14ac:dyDescent="0.35">
      <c r="A58" s="79">
        <v>81</v>
      </c>
      <c r="B58" s="60" t="str">
        <f>VLOOKUP($A58,'Novice Entries'!$B$4:$R$188,2,FALSE)</f>
        <v>Tillie Orton</v>
      </c>
      <c r="C58" s="61" t="str">
        <f>VLOOKUP($A58,'Novice Entries'!$B$4:$R$188,3,FALSE)</f>
        <v>MVS Hailee</v>
      </c>
      <c r="D58" s="103" t="str">
        <f>VLOOKUP($A58,'Novice Entries'!$B$4:$R$188,5,FALSE)</f>
        <v>Warwickshire Hunt</v>
      </c>
      <c r="E58" s="104">
        <f>VLOOKUP($A58,'Novice Entries'!$B$4:$R$188,6,FALSE)</f>
        <v>151</v>
      </c>
      <c r="F58" s="172">
        <f>VLOOKUP(A58,'Novice Individual Results'!$A$9:$G$101,6,FALSE)</f>
        <v>0.6863636363636364</v>
      </c>
      <c r="G58" s="80">
        <f>VLOOKUP($A58,'Novice Entries'!$B$4:$R$188,8,FALSE)</f>
        <v>48.5</v>
      </c>
      <c r="H58" s="80">
        <f>VLOOKUP($A58,'Novice Entries'!$B$4:$R$188,9,FALSE)</f>
        <v>13</v>
      </c>
      <c r="I58" s="164">
        <f>VLOOKUP($A58,'Novice Individual Results'!$A$9:$M$101,13,FALSE)</f>
        <v>3</v>
      </c>
      <c r="J58" s="198"/>
      <c r="K58" s="193"/>
      <c r="L58" s="193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spans="1:26" ht="13.5" customHeight="1" x14ac:dyDescent="0.25">
      <c r="A59" s="123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</row>
    <row r="60" spans="1:26" ht="15.45" x14ac:dyDescent="0.35">
      <c r="A60" s="124"/>
      <c r="B60" s="84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3.5" customHeight="1" x14ac:dyDescent="0.3">
      <c r="A61" s="127"/>
      <c r="B61" s="1"/>
      <c r="C61" s="1"/>
      <c r="D61" s="1"/>
      <c r="E61" s="1"/>
      <c r="F61" s="1"/>
      <c r="G61" s="1"/>
      <c r="H61" s="1"/>
      <c r="I61" s="1"/>
      <c r="J61" s="158"/>
      <c r="K61" s="1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spans="1:26" ht="13.5" customHeight="1" x14ac:dyDescent="0.25">
      <c r="A62" s="123"/>
      <c r="B62" s="167"/>
      <c r="C62" s="167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</row>
    <row r="63" spans="1:26" ht="13.5" customHeight="1" x14ac:dyDescent="0.25">
      <c r="A63" s="123"/>
      <c r="B63" s="167"/>
      <c r="C63" s="167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</row>
    <row r="64" spans="1:26" ht="13.5" customHeight="1" x14ac:dyDescent="0.25">
      <c r="A64" s="123"/>
      <c r="B64" s="167"/>
      <c r="C64" s="167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spans="1:26" ht="13.5" customHeight="1" x14ac:dyDescent="0.25">
      <c r="A65" s="123"/>
      <c r="B65" s="167"/>
      <c r="C65" s="167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</row>
    <row r="66" spans="1:26" ht="13.5" customHeight="1" x14ac:dyDescent="0.25">
      <c r="A66" s="123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spans="1:26" ht="13.5" customHeight="1" x14ac:dyDescent="0.25">
      <c r="A67" s="123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spans="1:26" ht="13.5" customHeight="1" x14ac:dyDescent="0.3">
      <c r="A68" s="127"/>
      <c r="B68" s="1"/>
      <c r="C68" s="1"/>
      <c r="D68" s="1"/>
      <c r="E68" s="1"/>
      <c r="F68" s="1"/>
      <c r="G68" s="1"/>
      <c r="H68" s="1"/>
      <c r="I68" s="1"/>
      <c r="J68" s="158"/>
      <c r="K68" s="1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</row>
    <row r="69" spans="1:26" ht="13.5" customHeight="1" x14ac:dyDescent="0.25">
      <c r="A69" s="123"/>
      <c r="B69" s="167"/>
      <c r="C69" s="167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spans="1:26" ht="13.5" customHeight="1" x14ac:dyDescent="0.25">
      <c r="A70" s="123"/>
      <c r="B70" s="167"/>
      <c r="C70" s="167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spans="1:26" ht="13.5" customHeight="1" x14ac:dyDescent="0.25">
      <c r="A71" s="123"/>
      <c r="B71" s="167"/>
      <c r="C71" s="167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spans="1:26" ht="13.5" customHeight="1" x14ac:dyDescent="0.25">
      <c r="A72" s="123"/>
      <c r="B72" s="167"/>
      <c r="C72" s="167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spans="1:26" ht="13.5" customHeight="1" x14ac:dyDescent="0.25">
      <c r="A73" s="123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spans="1:26" ht="13.5" customHeight="1" x14ac:dyDescent="0.25">
      <c r="A74" s="123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spans="1:26" ht="13.5" customHeight="1" x14ac:dyDescent="0.3">
      <c r="A75" s="127"/>
      <c r="B75" s="1"/>
      <c r="C75" s="1"/>
      <c r="D75" s="1"/>
      <c r="E75" s="1"/>
      <c r="F75" s="1"/>
      <c r="G75" s="1"/>
      <c r="H75" s="1"/>
      <c r="I75" s="1"/>
      <c r="J75" s="158"/>
      <c r="K75" s="1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</row>
    <row r="76" spans="1:26" ht="13.5" customHeight="1" x14ac:dyDescent="0.25">
      <c r="A76" s="123"/>
      <c r="B76" s="167"/>
      <c r="C76" s="167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spans="1:26" ht="13.5" customHeight="1" x14ac:dyDescent="0.25">
      <c r="A77" s="123"/>
      <c r="B77" s="167"/>
      <c r="C77" s="167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spans="1:26" ht="13.5" customHeight="1" x14ac:dyDescent="0.25">
      <c r="A78" s="123"/>
      <c r="B78" s="167"/>
      <c r="C78" s="167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spans="1:26" ht="13.5" customHeight="1" x14ac:dyDescent="0.25">
      <c r="A79" s="123"/>
      <c r="B79" s="167"/>
      <c r="C79" s="167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spans="1:26" ht="13.5" customHeight="1" x14ac:dyDescent="0.25">
      <c r="A80" s="123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spans="1:26" ht="13.5" customHeight="1" x14ac:dyDescent="0.25">
      <c r="A81" s="123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</row>
    <row r="82" spans="1:26" ht="13.5" customHeight="1" x14ac:dyDescent="0.3">
      <c r="A82" s="127"/>
      <c r="B82" s="1"/>
      <c r="C82" s="1"/>
      <c r="D82" s="1"/>
      <c r="E82" s="1"/>
      <c r="F82" s="1"/>
      <c r="G82" s="1"/>
      <c r="H82" s="1"/>
      <c r="I82" s="1"/>
      <c r="J82" s="158"/>
      <c r="K82" s="1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spans="1:26" ht="13.5" customHeight="1" x14ac:dyDescent="0.25">
      <c r="A83" s="123"/>
      <c r="B83" s="167"/>
      <c r="C83" s="167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spans="1:26" ht="13.5" customHeight="1" x14ac:dyDescent="0.25">
      <c r="A84" s="123"/>
      <c r="B84" s="167"/>
      <c r="C84" s="167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spans="1:26" ht="13.5" customHeight="1" x14ac:dyDescent="0.25">
      <c r="A85" s="123"/>
      <c r="B85" s="167"/>
      <c r="C85" s="167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spans="1:26" ht="13.5" customHeight="1" x14ac:dyDescent="0.25">
      <c r="A86" s="123"/>
      <c r="B86" s="167"/>
      <c r="C86" s="167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spans="1:26" ht="13.5" customHeight="1" x14ac:dyDescent="0.25">
      <c r="A87" s="123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spans="1:26" ht="13.5" customHeight="1" x14ac:dyDescent="0.25">
      <c r="A88" s="123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spans="1:26" ht="13.5" customHeight="1" x14ac:dyDescent="0.3">
      <c r="A89" s="127"/>
      <c r="B89" s="1"/>
      <c r="C89" s="1"/>
      <c r="D89" s="1"/>
      <c r="E89" s="1"/>
      <c r="F89" s="1"/>
      <c r="G89" s="1"/>
      <c r="H89" s="1"/>
      <c r="I89" s="1"/>
      <c r="J89" s="158"/>
      <c r="K89" s="1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spans="1:26" ht="13.5" customHeight="1" x14ac:dyDescent="0.25">
      <c r="A90" s="123"/>
      <c r="B90" s="167"/>
      <c r="C90" s="167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spans="1:26" ht="13.5" customHeight="1" x14ac:dyDescent="0.25">
      <c r="A91" s="123"/>
      <c r="B91" s="167"/>
      <c r="C91" s="167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spans="1:26" ht="13.5" customHeight="1" x14ac:dyDescent="0.25">
      <c r="A92" s="123"/>
      <c r="B92" s="167"/>
      <c r="C92" s="167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spans="1:26" ht="13.5" customHeight="1" x14ac:dyDescent="0.25">
      <c r="A93" s="123"/>
      <c r="B93" s="167"/>
      <c r="C93" s="167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spans="1:26" ht="13.5" customHeight="1" x14ac:dyDescent="0.25">
      <c r="A94" s="123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spans="1:26" ht="13.5" customHeight="1" x14ac:dyDescent="0.25">
      <c r="A95" s="123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spans="1:26" ht="13.5" customHeight="1" x14ac:dyDescent="0.3">
      <c r="A96" s="127"/>
      <c r="B96" s="1"/>
      <c r="C96" s="1"/>
      <c r="D96" s="1"/>
      <c r="E96" s="1"/>
      <c r="F96" s="1"/>
      <c r="G96" s="1"/>
      <c r="H96" s="1"/>
      <c r="I96" s="1"/>
      <c r="J96" s="158"/>
      <c r="K96" s="1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spans="1:26" ht="13.5" customHeight="1" x14ac:dyDescent="0.25">
      <c r="A97" s="123"/>
      <c r="B97" s="167"/>
      <c r="C97" s="167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spans="1:26" ht="13.5" customHeight="1" x14ac:dyDescent="0.25">
      <c r="A98" s="123"/>
      <c r="B98" s="167"/>
      <c r="C98" s="167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spans="1:26" ht="13.5" customHeight="1" x14ac:dyDescent="0.25">
      <c r="A99" s="123"/>
      <c r="B99" s="167"/>
      <c r="C99" s="167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spans="1:26" ht="13.5" customHeight="1" x14ac:dyDescent="0.25">
      <c r="A100" s="123"/>
      <c r="B100" s="167"/>
      <c r="C100" s="167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spans="1:26" ht="13.5" customHeight="1" x14ac:dyDescent="0.25">
      <c r="A101" s="123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  <row r="102" spans="1:26" ht="13.5" customHeight="1" x14ac:dyDescent="0.25">
      <c r="A102" s="123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</row>
    <row r="103" spans="1:26" ht="13.5" customHeight="1" x14ac:dyDescent="0.25">
      <c r="A103" s="123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</row>
    <row r="104" spans="1:26" ht="13.5" customHeight="1" x14ac:dyDescent="0.25">
      <c r="A104" s="123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</row>
    <row r="105" spans="1:26" ht="13.5" customHeight="1" x14ac:dyDescent="0.25">
      <c r="A105" s="123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</row>
    <row r="106" spans="1:26" ht="13.5" customHeight="1" x14ac:dyDescent="0.25">
      <c r="A106" s="123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</row>
    <row r="107" spans="1:26" ht="13.5" customHeight="1" x14ac:dyDescent="0.25">
      <c r="A107" s="123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</row>
    <row r="108" spans="1:26" ht="13.5" customHeight="1" x14ac:dyDescent="0.25">
      <c r="A108" s="123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3.5" customHeight="1" x14ac:dyDescent="0.25">
      <c r="A109" s="123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3.5" customHeight="1" x14ac:dyDescent="0.25">
      <c r="A110" s="123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ht="13.5" customHeight="1" x14ac:dyDescent="0.25">
      <c r="A111" s="123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</row>
    <row r="112" spans="1:26" ht="13.5" customHeight="1" x14ac:dyDescent="0.25">
      <c r="A112" s="123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</row>
    <row r="113" spans="1:26" ht="13.5" customHeight="1" x14ac:dyDescent="0.25">
      <c r="A113" s="123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</row>
    <row r="114" spans="1:26" ht="13.5" customHeight="1" x14ac:dyDescent="0.25">
      <c r="A114" s="123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  <row r="115" spans="1:26" ht="13.5" customHeight="1" x14ac:dyDescent="0.25">
      <c r="A115" s="123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spans="1:26" ht="13.5" customHeight="1" x14ac:dyDescent="0.25">
      <c r="A116" s="123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26" ht="13.5" customHeight="1" x14ac:dyDescent="0.25">
      <c r="A117" s="123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26" ht="13.5" customHeight="1" x14ac:dyDescent="0.25">
      <c r="A118" s="123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26" ht="13.5" customHeight="1" x14ac:dyDescent="0.25">
      <c r="A119" s="123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26" ht="13.5" customHeight="1" x14ac:dyDescent="0.25">
      <c r="A120" s="123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26" ht="13.5" customHeight="1" x14ac:dyDescent="0.25">
      <c r="A121" s="123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26" ht="13.5" customHeight="1" x14ac:dyDescent="0.25">
      <c r="A122" s="123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26" ht="13.5" customHeight="1" x14ac:dyDescent="0.25">
      <c r="A123" s="123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26" ht="13.5" customHeight="1" x14ac:dyDescent="0.25">
      <c r="A124" s="123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26" ht="13.5" customHeight="1" x14ac:dyDescent="0.25">
      <c r="A125" s="123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26" ht="13.5" customHeight="1" x14ac:dyDescent="0.25">
      <c r="A126" s="123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26" ht="13.5" customHeight="1" x14ac:dyDescent="0.25">
      <c r="A127" s="123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26" ht="13.5" customHeight="1" x14ac:dyDescent="0.25">
      <c r="A128" s="123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3.5" customHeight="1" x14ac:dyDescent="0.25">
      <c r="A129" s="123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3.5" customHeight="1" x14ac:dyDescent="0.25">
      <c r="A130" s="123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3.5" customHeight="1" x14ac:dyDescent="0.25">
      <c r="A131" s="123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3.5" customHeight="1" x14ac:dyDescent="0.25">
      <c r="A132" s="123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3.5" customHeight="1" x14ac:dyDescent="0.25">
      <c r="A133" s="123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3.5" customHeight="1" x14ac:dyDescent="0.25">
      <c r="A134" s="123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3.5" customHeight="1" x14ac:dyDescent="0.25">
      <c r="A135" s="123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3.5" customHeight="1" x14ac:dyDescent="0.25">
      <c r="A136" s="123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3.5" customHeight="1" x14ac:dyDescent="0.25">
      <c r="A137" s="123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3.5" customHeight="1" x14ac:dyDescent="0.25">
      <c r="A138" s="123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3.5" customHeight="1" x14ac:dyDescent="0.25">
      <c r="A139" s="123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3.5" customHeight="1" x14ac:dyDescent="0.25">
      <c r="A140" s="123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3.5" customHeight="1" x14ac:dyDescent="0.25">
      <c r="A141" s="123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3.5" customHeight="1" x14ac:dyDescent="0.25">
      <c r="A142" s="123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3.5" customHeight="1" x14ac:dyDescent="0.25">
      <c r="A143" s="123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spans="1:26" ht="13.5" customHeight="1" x14ac:dyDescent="0.25">
      <c r="A144" s="123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  <row r="145" spans="1:26" ht="13.5" customHeight="1" x14ac:dyDescent="0.25">
      <c r="A145" s="123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</row>
    <row r="146" spans="1:26" ht="13.5" customHeight="1" x14ac:dyDescent="0.25">
      <c r="A146" s="123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</row>
    <row r="147" spans="1:26" ht="13.5" customHeight="1" x14ac:dyDescent="0.25">
      <c r="A147" s="123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</row>
    <row r="148" spans="1:26" ht="13.5" customHeight="1" x14ac:dyDescent="0.25">
      <c r="A148" s="123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</row>
    <row r="149" spans="1:26" ht="13.5" customHeight="1" x14ac:dyDescent="0.25">
      <c r="A149" s="123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</row>
    <row r="150" spans="1:26" ht="13.5" customHeight="1" x14ac:dyDescent="0.25">
      <c r="A150" s="123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</row>
    <row r="151" spans="1:26" ht="13.5" customHeight="1" x14ac:dyDescent="0.25">
      <c r="A151" s="123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</row>
    <row r="152" spans="1:26" ht="13.5" customHeight="1" x14ac:dyDescent="0.25">
      <c r="A152" s="123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</row>
    <row r="153" spans="1:26" ht="13.5" customHeight="1" x14ac:dyDescent="0.25">
      <c r="A153" s="123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</row>
    <row r="154" spans="1:26" ht="13.5" customHeight="1" x14ac:dyDescent="0.25">
      <c r="A154" s="123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</row>
    <row r="155" spans="1:26" ht="13.5" customHeight="1" x14ac:dyDescent="0.25">
      <c r="A155" s="123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</row>
    <row r="156" spans="1:26" ht="13.5" customHeight="1" x14ac:dyDescent="0.25">
      <c r="A156" s="123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</row>
    <row r="157" spans="1:26" ht="13.5" customHeight="1" x14ac:dyDescent="0.25">
      <c r="A157" s="123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spans="1:26" ht="13.5" customHeight="1" x14ac:dyDescent="0.25">
      <c r="A158" s="123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spans="1:26" ht="13.5" customHeight="1" x14ac:dyDescent="0.25">
      <c r="A159" s="123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</row>
    <row r="160" spans="1:26" ht="13.5" customHeight="1" x14ac:dyDescent="0.25">
      <c r="A160" s="123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spans="1:26" ht="13.5" customHeight="1" x14ac:dyDescent="0.25">
      <c r="A161" s="123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6" ht="13.5" customHeight="1" x14ac:dyDescent="0.25">
      <c r="A162" s="123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6" ht="13.5" customHeight="1" x14ac:dyDescent="0.25">
      <c r="A163" s="123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6" ht="13.5" customHeight="1" x14ac:dyDescent="0.25">
      <c r="A164" s="123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spans="1:26" ht="13.5" customHeight="1" x14ac:dyDescent="0.25">
      <c r="A165" s="123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spans="1:26" ht="13.5" customHeight="1" x14ac:dyDescent="0.25">
      <c r="A166" s="123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spans="1:26" ht="13.5" customHeight="1" x14ac:dyDescent="0.25">
      <c r="A167" s="123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spans="1:26" ht="13.5" customHeight="1" x14ac:dyDescent="0.25">
      <c r="A168" s="123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spans="1:26" ht="13.5" customHeight="1" x14ac:dyDescent="0.25">
      <c r="A169" s="123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spans="1:26" ht="13.5" customHeight="1" x14ac:dyDescent="0.25">
      <c r="A170" s="123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spans="1:26" ht="13.5" customHeight="1" x14ac:dyDescent="0.25">
      <c r="A171" s="123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spans="1:26" ht="13.5" customHeight="1" x14ac:dyDescent="0.25">
      <c r="A172" s="123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spans="1:26" ht="13.5" customHeight="1" x14ac:dyDescent="0.25">
      <c r="A173" s="123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spans="1:26" ht="13.5" customHeight="1" x14ac:dyDescent="0.25">
      <c r="A174" s="123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spans="1:26" ht="13.5" customHeight="1" x14ac:dyDescent="0.25">
      <c r="A175" s="123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ht="13.5" customHeight="1" x14ac:dyDescent="0.25">
      <c r="A176" s="123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spans="1:26" ht="13.5" customHeight="1" x14ac:dyDescent="0.25">
      <c r="A177" s="123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spans="1:26" ht="13.5" customHeight="1" x14ac:dyDescent="0.25">
      <c r="A178" s="123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spans="1:26" ht="13.5" customHeight="1" x14ac:dyDescent="0.25">
      <c r="A179" s="123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spans="1:26" ht="13.5" customHeight="1" x14ac:dyDescent="0.25">
      <c r="A180" s="123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spans="1:26" ht="13.5" customHeight="1" x14ac:dyDescent="0.25">
      <c r="A181" s="123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spans="1:26" ht="13.5" customHeight="1" x14ac:dyDescent="0.25">
      <c r="A182" s="123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spans="1:26" ht="13.5" customHeight="1" x14ac:dyDescent="0.25">
      <c r="A183" s="123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spans="1:26" ht="13.5" customHeight="1" x14ac:dyDescent="0.25">
      <c r="A184" s="123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spans="1:26" ht="13.5" customHeight="1" x14ac:dyDescent="0.25">
      <c r="A185" s="123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spans="1:26" ht="13.5" customHeight="1" x14ac:dyDescent="0.25">
      <c r="A186" s="123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spans="1:26" ht="13.5" customHeight="1" x14ac:dyDescent="0.25">
      <c r="A187" s="123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spans="1:26" ht="13.5" customHeight="1" x14ac:dyDescent="0.25">
      <c r="A188" s="123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spans="1:26" ht="13.5" customHeight="1" x14ac:dyDescent="0.25">
      <c r="A189" s="123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spans="1:26" ht="13.5" customHeight="1" x14ac:dyDescent="0.25">
      <c r="A190" s="123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 ht="13.5" customHeight="1" x14ac:dyDescent="0.25">
      <c r="A191" s="123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spans="1:26" ht="13.5" customHeight="1" x14ac:dyDescent="0.25">
      <c r="A192" s="123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spans="1:26" ht="13.5" customHeight="1" x14ac:dyDescent="0.25">
      <c r="A193" s="123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spans="1:26" ht="13.5" customHeight="1" x14ac:dyDescent="0.25">
      <c r="A194" s="123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spans="1:26" ht="13.5" customHeight="1" x14ac:dyDescent="0.25">
      <c r="A195" s="123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spans="1:26" ht="13.5" customHeight="1" x14ac:dyDescent="0.25">
      <c r="A196" s="123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spans="1:26" ht="13.5" customHeight="1" x14ac:dyDescent="0.25">
      <c r="A197" s="123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spans="1:26" ht="13.5" customHeight="1" x14ac:dyDescent="0.25">
      <c r="A198" s="123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spans="1:26" ht="13.5" customHeight="1" x14ac:dyDescent="0.25">
      <c r="A199" s="123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spans="1:26" ht="13.5" customHeight="1" x14ac:dyDescent="0.25">
      <c r="A200" s="123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spans="1:26" ht="13.5" customHeight="1" x14ac:dyDescent="0.25">
      <c r="A201" s="123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spans="1:26" ht="13.5" customHeight="1" x14ac:dyDescent="0.25">
      <c r="A202" s="123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spans="1:26" ht="13.5" customHeight="1" x14ac:dyDescent="0.25">
      <c r="A203" s="123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spans="1:26" ht="13.5" customHeight="1" x14ac:dyDescent="0.25">
      <c r="A204" s="123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spans="1:26" ht="13.5" customHeight="1" x14ac:dyDescent="0.25">
      <c r="A205" s="123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spans="1:26" ht="13.5" customHeight="1" x14ac:dyDescent="0.25">
      <c r="A206" s="123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spans="1:26" ht="13.5" customHeight="1" x14ac:dyDescent="0.25">
      <c r="A207" s="123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spans="1:26" ht="13.5" customHeight="1" x14ac:dyDescent="0.25">
      <c r="A208" s="123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spans="1:26" ht="13.5" customHeight="1" x14ac:dyDescent="0.25">
      <c r="A209" s="123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spans="1:26" ht="13.5" customHeight="1" x14ac:dyDescent="0.25">
      <c r="A210" s="123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spans="1:26" ht="13.5" customHeight="1" x14ac:dyDescent="0.25">
      <c r="A211" s="123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spans="1:26" ht="13.5" customHeight="1" x14ac:dyDescent="0.25">
      <c r="A212" s="123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spans="1:26" ht="13.5" customHeight="1" x14ac:dyDescent="0.25">
      <c r="A213" s="123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spans="1:26" ht="13.5" customHeight="1" x14ac:dyDescent="0.25">
      <c r="A214" s="123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6" ht="13.5" customHeight="1" x14ac:dyDescent="0.25">
      <c r="A215" s="123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6" ht="13.5" customHeight="1" x14ac:dyDescent="0.25">
      <c r="A216" s="123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6" ht="13.5" customHeight="1" x14ac:dyDescent="0.25">
      <c r="A217" s="123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spans="1:26" ht="13.5" customHeight="1" x14ac:dyDescent="0.25">
      <c r="A218" s="123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spans="1:26" ht="13.5" customHeight="1" x14ac:dyDescent="0.25">
      <c r="A219" s="123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spans="1:26" ht="13.5" customHeight="1" x14ac:dyDescent="0.25">
      <c r="A220" s="123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spans="1:26" ht="13.5" customHeight="1" x14ac:dyDescent="0.25">
      <c r="A221" s="123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spans="1:26" ht="13.5" customHeight="1" x14ac:dyDescent="0.25">
      <c r="A222" s="123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spans="1:26" ht="13.5" customHeight="1" x14ac:dyDescent="0.25">
      <c r="A223" s="123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spans="1:26" ht="13.5" customHeight="1" x14ac:dyDescent="0.25">
      <c r="A224" s="123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spans="1:26" ht="13.5" customHeight="1" x14ac:dyDescent="0.25">
      <c r="A225" s="123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spans="1:26" ht="13.5" customHeight="1" x14ac:dyDescent="0.25">
      <c r="A226" s="123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spans="1:26" ht="13.5" customHeight="1" x14ac:dyDescent="0.25">
      <c r="A227" s="123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spans="1:26" ht="13.5" customHeight="1" x14ac:dyDescent="0.25">
      <c r="A228" s="123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spans="1:26" ht="13.5" customHeight="1" x14ac:dyDescent="0.25">
      <c r="A229" s="123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spans="1:26" ht="13.5" customHeight="1" x14ac:dyDescent="0.25">
      <c r="A230" s="123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spans="1:26" ht="13.5" customHeight="1" x14ac:dyDescent="0.25">
      <c r="A231" s="123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spans="1:26" ht="13.5" customHeight="1" x14ac:dyDescent="0.25">
      <c r="A232" s="123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spans="1:26" ht="13.5" customHeight="1" x14ac:dyDescent="0.25">
      <c r="A233" s="123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spans="1:26" ht="13.5" customHeight="1" x14ac:dyDescent="0.25">
      <c r="A234" s="123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spans="1:26" ht="13.5" customHeight="1" x14ac:dyDescent="0.25">
      <c r="A235" s="123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26" ht="13.5" customHeight="1" x14ac:dyDescent="0.25">
      <c r="A236" s="123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spans="1:26" ht="13.5" customHeight="1" x14ac:dyDescent="0.25">
      <c r="A237" s="123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spans="1:26" ht="13.5" customHeight="1" x14ac:dyDescent="0.25">
      <c r="A238" s="123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spans="1:26" ht="13.5" customHeight="1" x14ac:dyDescent="0.25">
      <c r="A239" s="123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spans="1:26" ht="13.5" customHeight="1" x14ac:dyDescent="0.25">
      <c r="A240" s="123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spans="1:26" ht="13.5" customHeight="1" x14ac:dyDescent="0.25">
      <c r="A241" s="123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</row>
    <row r="242" spans="1:26" ht="13.5" customHeight="1" x14ac:dyDescent="0.25">
      <c r="A242" s="123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</row>
    <row r="243" spans="1:26" ht="13.5" customHeight="1" x14ac:dyDescent="0.25">
      <c r="A243" s="123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</row>
    <row r="244" spans="1:26" ht="13.5" customHeight="1" x14ac:dyDescent="0.25">
      <c r="A244" s="123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</row>
    <row r="245" spans="1:26" ht="13.5" customHeight="1" x14ac:dyDescent="0.25">
      <c r="A245" s="123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</row>
    <row r="246" spans="1:26" ht="13.5" customHeight="1" x14ac:dyDescent="0.25">
      <c r="A246" s="123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</row>
    <row r="247" spans="1:26" ht="13.5" customHeight="1" x14ac:dyDescent="0.25">
      <c r="A247" s="123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</row>
    <row r="248" spans="1:26" ht="13.5" customHeight="1" x14ac:dyDescent="0.25">
      <c r="A248" s="123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</row>
    <row r="249" spans="1:26" ht="13.5" customHeight="1" x14ac:dyDescent="0.25">
      <c r="A249" s="123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</row>
    <row r="250" spans="1:26" ht="13.5" customHeight="1" x14ac:dyDescent="0.25">
      <c r="A250" s="123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</row>
    <row r="251" spans="1:26" ht="13.5" customHeight="1" x14ac:dyDescent="0.25">
      <c r="A251" s="123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</row>
    <row r="252" spans="1:26" ht="13.5" customHeight="1" x14ac:dyDescent="0.25">
      <c r="A252" s="123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</row>
    <row r="253" spans="1:26" ht="13.5" customHeight="1" x14ac:dyDescent="0.25">
      <c r="A253" s="123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</row>
    <row r="254" spans="1:26" ht="13.5" customHeight="1" x14ac:dyDescent="0.25">
      <c r="A254" s="123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</row>
    <row r="255" spans="1:26" ht="13.5" customHeight="1" x14ac:dyDescent="0.25">
      <c r="A255" s="123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</row>
    <row r="256" spans="1:26" ht="13.5" customHeight="1" x14ac:dyDescent="0.25">
      <c r="A256" s="123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</row>
    <row r="257" spans="1:26" ht="13.5" customHeight="1" x14ac:dyDescent="0.25">
      <c r="A257" s="123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</row>
    <row r="258" spans="1:26" ht="13.5" customHeight="1" x14ac:dyDescent="0.25">
      <c r="A258" s="123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</row>
    <row r="259" spans="1:26" ht="13.5" customHeight="1" x14ac:dyDescent="0.25">
      <c r="A259" s="123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</row>
    <row r="260" spans="1:26" ht="13.5" customHeight="1" x14ac:dyDescent="0.25">
      <c r="A260" s="123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</row>
    <row r="261" spans="1:26" ht="13.5" customHeight="1" x14ac:dyDescent="0.25">
      <c r="A261" s="123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</row>
    <row r="262" spans="1:26" ht="13.5" customHeight="1" x14ac:dyDescent="0.25">
      <c r="A262" s="123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</row>
    <row r="263" spans="1:26" ht="13.5" customHeight="1" x14ac:dyDescent="0.25">
      <c r="A263" s="123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</row>
    <row r="264" spans="1:26" ht="13.5" customHeight="1" x14ac:dyDescent="0.25">
      <c r="A264" s="123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</row>
    <row r="265" spans="1:26" ht="13.5" customHeight="1" x14ac:dyDescent="0.25">
      <c r="A265" s="123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spans="1:26" ht="13.5" customHeight="1" x14ac:dyDescent="0.25">
      <c r="A266" s="123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spans="1:26" ht="13.5" customHeight="1" x14ac:dyDescent="0.25">
      <c r="A267" s="123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spans="1:26" ht="13.5" customHeight="1" x14ac:dyDescent="0.25">
      <c r="A268" s="123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</row>
    <row r="269" spans="1:26" ht="13.5" customHeight="1" x14ac:dyDescent="0.25">
      <c r="A269" s="123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</row>
    <row r="270" spans="1:26" ht="13.5" customHeight="1" x14ac:dyDescent="0.25">
      <c r="A270" s="123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</row>
    <row r="271" spans="1:26" ht="13.5" customHeight="1" x14ac:dyDescent="0.25">
      <c r="A271" s="123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</row>
    <row r="272" spans="1:26" ht="13.5" customHeight="1" x14ac:dyDescent="0.25">
      <c r="A272" s="123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</row>
    <row r="273" spans="1:26" ht="13.5" customHeight="1" x14ac:dyDescent="0.25">
      <c r="A273" s="123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</row>
    <row r="274" spans="1:26" ht="13.5" customHeight="1" x14ac:dyDescent="0.25">
      <c r="A274" s="123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</row>
    <row r="275" spans="1:26" ht="13.5" customHeight="1" x14ac:dyDescent="0.25">
      <c r="A275" s="123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</row>
    <row r="276" spans="1:26" ht="13.5" customHeight="1" x14ac:dyDescent="0.25">
      <c r="A276" s="123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</row>
    <row r="277" spans="1:26" ht="13.5" customHeight="1" x14ac:dyDescent="0.25">
      <c r="A277" s="123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</row>
    <row r="278" spans="1:26" ht="13.5" customHeight="1" x14ac:dyDescent="0.25">
      <c r="A278" s="123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</row>
    <row r="279" spans="1:26" ht="13.5" customHeight="1" x14ac:dyDescent="0.25">
      <c r="A279" s="123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</row>
    <row r="280" spans="1:26" ht="13.5" customHeight="1" x14ac:dyDescent="0.25">
      <c r="A280" s="123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</row>
    <row r="281" spans="1:26" ht="13.5" customHeight="1" x14ac:dyDescent="0.25">
      <c r="A281" s="123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</row>
    <row r="282" spans="1:26" ht="13.5" customHeight="1" x14ac:dyDescent="0.25">
      <c r="A282" s="123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</row>
    <row r="283" spans="1:26" ht="13.5" customHeight="1" x14ac:dyDescent="0.25">
      <c r="A283" s="123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</row>
    <row r="284" spans="1:26" ht="13.5" customHeight="1" x14ac:dyDescent="0.25">
      <c r="A284" s="123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</row>
    <row r="285" spans="1:26" ht="13.5" customHeight="1" x14ac:dyDescent="0.25">
      <c r="A285" s="123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</row>
    <row r="286" spans="1:26" ht="13.5" customHeight="1" x14ac:dyDescent="0.25">
      <c r="A286" s="123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</row>
    <row r="287" spans="1:26" ht="13.5" customHeight="1" x14ac:dyDescent="0.25">
      <c r="A287" s="123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</row>
    <row r="288" spans="1:26" ht="13.5" customHeight="1" x14ac:dyDescent="0.25">
      <c r="A288" s="123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</row>
    <row r="289" spans="1:26" ht="13.5" customHeight="1" x14ac:dyDescent="0.25">
      <c r="A289" s="123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</row>
    <row r="290" spans="1:26" ht="13.5" customHeight="1" x14ac:dyDescent="0.25">
      <c r="A290" s="123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</row>
    <row r="291" spans="1:26" ht="13.5" customHeight="1" x14ac:dyDescent="0.25">
      <c r="A291" s="123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</row>
    <row r="292" spans="1:26" ht="13.5" customHeight="1" x14ac:dyDescent="0.25">
      <c r="A292" s="123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</row>
    <row r="293" spans="1:26" ht="13.5" customHeight="1" x14ac:dyDescent="0.25">
      <c r="A293" s="123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</row>
    <row r="294" spans="1:26" ht="13.5" customHeight="1" x14ac:dyDescent="0.25">
      <c r="A294" s="123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</row>
    <row r="295" spans="1:26" ht="13.5" customHeight="1" x14ac:dyDescent="0.25">
      <c r="A295" s="123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</row>
    <row r="296" spans="1:26" ht="13.5" customHeight="1" x14ac:dyDescent="0.25">
      <c r="A296" s="123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</row>
    <row r="297" spans="1:26" ht="13.5" customHeight="1" x14ac:dyDescent="0.25">
      <c r="A297" s="123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</row>
    <row r="298" spans="1:26" ht="13.5" customHeight="1" x14ac:dyDescent="0.25">
      <c r="A298" s="123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</row>
    <row r="299" spans="1:26" ht="13.5" customHeight="1" x14ac:dyDescent="0.25">
      <c r="A299" s="123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</row>
    <row r="300" spans="1:26" ht="13.5" customHeight="1" x14ac:dyDescent="0.25">
      <c r="A300" s="123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</row>
    <row r="301" spans="1:26" ht="13.5" customHeight="1" x14ac:dyDescent="0.25">
      <c r="A301" s="123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</row>
    <row r="302" spans="1:26" ht="13.5" customHeight="1" x14ac:dyDescent="0.25">
      <c r="A302" s="123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</row>
    <row r="303" spans="1:26" ht="13.5" customHeight="1" x14ac:dyDescent="0.25">
      <c r="A303" s="123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</row>
    <row r="304" spans="1:26" ht="13.5" customHeight="1" x14ac:dyDescent="0.25">
      <c r="A304" s="123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</row>
    <row r="305" spans="1:26" ht="13.5" customHeight="1" x14ac:dyDescent="0.25">
      <c r="A305" s="123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</row>
    <row r="306" spans="1:26" ht="13.5" customHeight="1" x14ac:dyDescent="0.25">
      <c r="A306" s="123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</row>
    <row r="307" spans="1:26" ht="13.5" customHeight="1" x14ac:dyDescent="0.25">
      <c r="A307" s="123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</row>
    <row r="308" spans="1:26" ht="13.5" customHeight="1" x14ac:dyDescent="0.25">
      <c r="A308" s="123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</row>
    <row r="309" spans="1:26" ht="13.5" customHeight="1" x14ac:dyDescent="0.25">
      <c r="A309" s="123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</row>
    <row r="310" spans="1:26" ht="13.5" customHeight="1" x14ac:dyDescent="0.25">
      <c r="A310" s="123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</row>
    <row r="311" spans="1:26" ht="13.5" customHeight="1" x14ac:dyDescent="0.25">
      <c r="A311" s="123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</row>
    <row r="312" spans="1:26" ht="13.5" customHeight="1" x14ac:dyDescent="0.25">
      <c r="A312" s="123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</row>
    <row r="313" spans="1:26" ht="13.5" customHeight="1" x14ac:dyDescent="0.25">
      <c r="A313" s="123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</row>
    <row r="314" spans="1:26" ht="13.5" customHeight="1" x14ac:dyDescent="0.25">
      <c r="A314" s="123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</row>
    <row r="315" spans="1:26" ht="13.5" customHeight="1" x14ac:dyDescent="0.25">
      <c r="A315" s="123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</row>
    <row r="316" spans="1:26" ht="13.5" customHeight="1" x14ac:dyDescent="0.25">
      <c r="A316" s="123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spans="1:26" ht="13.5" customHeight="1" x14ac:dyDescent="0.25">
      <c r="A317" s="123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spans="1:26" ht="13.5" customHeight="1" x14ac:dyDescent="0.25">
      <c r="A318" s="123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spans="1:26" ht="13.5" customHeight="1" x14ac:dyDescent="0.25">
      <c r="A319" s="123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</row>
    <row r="320" spans="1:26" ht="13.5" customHeight="1" x14ac:dyDescent="0.25">
      <c r="A320" s="123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</row>
    <row r="321" spans="1:26" ht="13.5" customHeight="1" x14ac:dyDescent="0.25">
      <c r="A321" s="123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</row>
    <row r="322" spans="1:26" ht="13.5" customHeight="1" x14ac:dyDescent="0.25">
      <c r="A322" s="123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</row>
    <row r="323" spans="1:26" ht="13.5" customHeight="1" x14ac:dyDescent="0.25">
      <c r="A323" s="123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</row>
    <row r="324" spans="1:26" ht="13.5" customHeight="1" x14ac:dyDescent="0.25">
      <c r="A324" s="123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</row>
    <row r="325" spans="1:26" ht="13.5" customHeight="1" x14ac:dyDescent="0.25">
      <c r="A325" s="123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</row>
    <row r="326" spans="1:26" ht="13.5" customHeight="1" x14ac:dyDescent="0.25">
      <c r="A326" s="123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</row>
    <row r="327" spans="1:26" ht="13.5" customHeight="1" x14ac:dyDescent="0.25">
      <c r="A327" s="123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</row>
    <row r="328" spans="1:26" ht="13.5" customHeight="1" x14ac:dyDescent="0.25">
      <c r="A328" s="123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</row>
    <row r="329" spans="1:26" ht="13.5" customHeight="1" x14ac:dyDescent="0.25">
      <c r="A329" s="123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</row>
    <row r="330" spans="1:26" ht="13.5" customHeight="1" x14ac:dyDescent="0.25">
      <c r="A330" s="123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</row>
    <row r="331" spans="1:26" ht="13.5" customHeight="1" x14ac:dyDescent="0.25">
      <c r="A331" s="123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</row>
    <row r="332" spans="1:26" ht="13.5" customHeight="1" x14ac:dyDescent="0.25">
      <c r="A332" s="123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</row>
    <row r="333" spans="1:26" ht="13.5" customHeight="1" x14ac:dyDescent="0.25">
      <c r="A333" s="123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</row>
    <row r="334" spans="1:26" ht="13.5" customHeight="1" x14ac:dyDescent="0.25">
      <c r="A334" s="123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</row>
    <row r="335" spans="1:26" ht="13.5" customHeight="1" x14ac:dyDescent="0.25">
      <c r="A335" s="123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</row>
    <row r="336" spans="1:26" ht="13.5" customHeight="1" x14ac:dyDescent="0.25">
      <c r="A336" s="123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</row>
    <row r="337" spans="1:26" ht="13.5" customHeight="1" x14ac:dyDescent="0.25">
      <c r="A337" s="123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</row>
    <row r="338" spans="1:26" ht="13.5" customHeight="1" x14ac:dyDescent="0.25">
      <c r="A338" s="123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</row>
    <row r="339" spans="1:26" ht="13.5" customHeight="1" x14ac:dyDescent="0.25">
      <c r="A339" s="123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</row>
    <row r="340" spans="1:26" ht="13.5" customHeight="1" x14ac:dyDescent="0.25">
      <c r="A340" s="123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</row>
    <row r="341" spans="1:26" ht="13.5" customHeight="1" x14ac:dyDescent="0.25">
      <c r="A341" s="123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</row>
    <row r="342" spans="1:26" ht="13.5" customHeight="1" x14ac:dyDescent="0.25">
      <c r="A342" s="123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</row>
    <row r="343" spans="1:26" ht="13.5" customHeight="1" x14ac:dyDescent="0.25">
      <c r="A343" s="123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</row>
    <row r="344" spans="1:26" ht="13.5" customHeight="1" x14ac:dyDescent="0.25">
      <c r="A344" s="123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</row>
    <row r="345" spans="1:26" ht="13.5" customHeight="1" x14ac:dyDescent="0.25">
      <c r="A345" s="123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</row>
    <row r="346" spans="1:26" ht="13.5" customHeight="1" x14ac:dyDescent="0.25">
      <c r="A346" s="123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</row>
    <row r="347" spans="1:26" ht="13.5" customHeight="1" x14ac:dyDescent="0.25">
      <c r="A347" s="123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</row>
    <row r="348" spans="1:26" ht="13.5" customHeight="1" x14ac:dyDescent="0.25">
      <c r="A348" s="123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</row>
    <row r="349" spans="1:26" ht="13.5" customHeight="1" x14ac:dyDescent="0.25">
      <c r="A349" s="123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</row>
    <row r="350" spans="1:26" ht="13.5" customHeight="1" x14ac:dyDescent="0.25">
      <c r="A350" s="123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</row>
    <row r="351" spans="1:26" ht="13.5" customHeight="1" x14ac:dyDescent="0.25">
      <c r="A351" s="123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</row>
    <row r="352" spans="1:26" ht="13.5" customHeight="1" x14ac:dyDescent="0.25">
      <c r="A352" s="123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</row>
    <row r="353" spans="1:26" ht="13.5" customHeight="1" x14ac:dyDescent="0.25">
      <c r="A353" s="123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</row>
    <row r="354" spans="1:26" ht="13.5" customHeight="1" x14ac:dyDescent="0.25">
      <c r="A354" s="123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</row>
    <row r="355" spans="1:26" ht="13.5" customHeight="1" x14ac:dyDescent="0.25">
      <c r="A355" s="123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</row>
    <row r="356" spans="1:26" ht="13.5" customHeight="1" x14ac:dyDescent="0.25">
      <c r="A356" s="123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</row>
    <row r="357" spans="1:26" ht="13.5" customHeight="1" x14ac:dyDescent="0.25">
      <c r="A357" s="123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</row>
    <row r="358" spans="1:26" ht="13.5" customHeight="1" x14ac:dyDescent="0.25">
      <c r="A358" s="123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</row>
    <row r="359" spans="1:26" ht="13.5" customHeight="1" x14ac:dyDescent="0.25">
      <c r="A359" s="123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</row>
    <row r="360" spans="1:26" ht="13.5" customHeight="1" x14ac:dyDescent="0.25">
      <c r="A360" s="123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</row>
    <row r="361" spans="1:26" ht="13.5" customHeight="1" x14ac:dyDescent="0.25">
      <c r="A361" s="123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</row>
    <row r="362" spans="1:26" ht="13.5" customHeight="1" x14ac:dyDescent="0.25">
      <c r="A362" s="123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</row>
    <row r="363" spans="1:26" ht="13.5" customHeight="1" x14ac:dyDescent="0.25">
      <c r="A363" s="123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</row>
    <row r="364" spans="1:26" ht="13.5" customHeight="1" x14ac:dyDescent="0.25">
      <c r="A364" s="123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</row>
    <row r="365" spans="1:26" ht="13.5" customHeight="1" x14ac:dyDescent="0.25">
      <c r="A365" s="123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</row>
    <row r="366" spans="1:26" ht="13.5" customHeight="1" x14ac:dyDescent="0.25">
      <c r="A366" s="123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</row>
    <row r="367" spans="1:26" ht="13.5" customHeight="1" x14ac:dyDescent="0.25">
      <c r="A367" s="123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</row>
    <row r="368" spans="1:26" ht="13.5" customHeight="1" x14ac:dyDescent="0.25">
      <c r="A368" s="123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</row>
    <row r="369" spans="1:26" ht="13.5" customHeight="1" x14ac:dyDescent="0.25">
      <c r="A369" s="123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</row>
    <row r="370" spans="1:26" ht="13.5" customHeight="1" x14ac:dyDescent="0.25">
      <c r="A370" s="123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</row>
    <row r="371" spans="1:26" ht="13.5" customHeight="1" x14ac:dyDescent="0.25">
      <c r="A371" s="123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</row>
    <row r="372" spans="1:26" ht="13.5" customHeight="1" x14ac:dyDescent="0.25">
      <c r="A372" s="123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</row>
    <row r="373" spans="1:26" ht="13.5" customHeight="1" x14ac:dyDescent="0.25">
      <c r="A373" s="123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</row>
    <row r="374" spans="1:26" ht="13.5" customHeight="1" x14ac:dyDescent="0.25">
      <c r="A374" s="123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</row>
    <row r="375" spans="1:26" ht="13.5" customHeight="1" x14ac:dyDescent="0.25">
      <c r="A375" s="123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</row>
    <row r="376" spans="1:26" ht="13.5" customHeight="1" x14ac:dyDescent="0.25">
      <c r="A376" s="123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</row>
    <row r="377" spans="1:26" ht="13.5" customHeight="1" x14ac:dyDescent="0.25">
      <c r="A377" s="123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</row>
    <row r="378" spans="1:26" ht="13.5" customHeight="1" x14ac:dyDescent="0.25">
      <c r="A378" s="123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</row>
    <row r="379" spans="1:26" ht="13.5" customHeight="1" x14ac:dyDescent="0.25">
      <c r="A379" s="123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</row>
    <row r="380" spans="1:26" ht="13.5" customHeight="1" x14ac:dyDescent="0.25">
      <c r="A380" s="123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</row>
    <row r="381" spans="1:26" ht="13.5" customHeight="1" x14ac:dyDescent="0.25">
      <c r="A381" s="123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</row>
    <row r="382" spans="1:26" ht="13.5" customHeight="1" x14ac:dyDescent="0.25">
      <c r="A382" s="123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</row>
    <row r="383" spans="1:26" ht="13.5" customHeight="1" x14ac:dyDescent="0.25">
      <c r="A383" s="123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</row>
    <row r="384" spans="1:26" ht="13.5" customHeight="1" x14ac:dyDescent="0.25">
      <c r="A384" s="123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</row>
    <row r="385" spans="1:26" ht="13.5" customHeight="1" x14ac:dyDescent="0.25">
      <c r="A385" s="123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</row>
    <row r="386" spans="1:26" ht="13.5" customHeight="1" x14ac:dyDescent="0.25">
      <c r="A386" s="123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</row>
    <row r="387" spans="1:26" ht="13.5" customHeight="1" x14ac:dyDescent="0.25">
      <c r="A387" s="123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</row>
    <row r="388" spans="1:26" ht="13.5" customHeight="1" x14ac:dyDescent="0.25">
      <c r="A388" s="123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</row>
    <row r="389" spans="1:26" ht="13.5" customHeight="1" x14ac:dyDescent="0.25">
      <c r="A389" s="123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</row>
    <row r="390" spans="1:26" ht="13.5" customHeight="1" x14ac:dyDescent="0.25">
      <c r="A390" s="123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</row>
    <row r="391" spans="1:26" ht="13.5" customHeight="1" x14ac:dyDescent="0.25">
      <c r="A391" s="123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</row>
    <row r="392" spans="1:26" ht="13.5" customHeight="1" x14ac:dyDescent="0.25">
      <c r="A392" s="123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</row>
    <row r="393" spans="1:26" ht="13.5" customHeight="1" x14ac:dyDescent="0.25">
      <c r="A393" s="123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</row>
    <row r="394" spans="1:26" ht="13.5" customHeight="1" x14ac:dyDescent="0.25">
      <c r="A394" s="123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</row>
    <row r="395" spans="1:26" ht="13.5" customHeight="1" x14ac:dyDescent="0.25">
      <c r="A395" s="123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</row>
    <row r="396" spans="1:26" ht="13.5" customHeight="1" x14ac:dyDescent="0.25">
      <c r="A396" s="123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</row>
    <row r="397" spans="1:26" ht="13.5" customHeight="1" x14ac:dyDescent="0.25">
      <c r="A397" s="123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</row>
    <row r="398" spans="1:26" ht="13.5" customHeight="1" x14ac:dyDescent="0.25">
      <c r="A398" s="123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</row>
    <row r="399" spans="1:26" ht="13.5" customHeight="1" x14ac:dyDescent="0.25">
      <c r="A399" s="123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</row>
    <row r="400" spans="1:26" ht="13.5" customHeight="1" x14ac:dyDescent="0.25">
      <c r="A400" s="123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</row>
    <row r="401" spans="1:26" ht="13.5" customHeight="1" x14ac:dyDescent="0.25">
      <c r="A401" s="123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</row>
    <row r="402" spans="1:26" ht="13.5" customHeight="1" x14ac:dyDescent="0.25">
      <c r="A402" s="123"/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</row>
    <row r="403" spans="1:26" ht="13.5" customHeight="1" x14ac:dyDescent="0.25">
      <c r="A403" s="123"/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</row>
    <row r="404" spans="1:26" ht="13.5" customHeight="1" x14ac:dyDescent="0.25">
      <c r="A404" s="123"/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</row>
    <row r="405" spans="1:26" ht="13.5" customHeight="1" x14ac:dyDescent="0.25">
      <c r="A405" s="123"/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</row>
    <row r="406" spans="1:26" ht="13.5" customHeight="1" x14ac:dyDescent="0.25">
      <c r="A406" s="123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</row>
    <row r="407" spans="1:26" ht="13.5" customHeight="1" x14ac:dyDescent="0.25">
      <c r="A407" s="123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</row>
    <row r="408" spans="1:26" ht="13.5" customHeight="1" x14ac:dyDescent="0.25">
      <c r="A408" s="123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</row>
    <row r="409" spans="1:26" ht="13.5" customHeight="1" x14ac:dyDescent="0.25">
      <c r="A409" s="123"/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</row>
    <row r="410" spans="1:26" ht="13.5" customHeight="1" x14ac:dyDescent="0.25">
      <c r="A410" s="123"/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</row>
    <row r="411" spans="1:26" ht="13.5" customHeight="1" x14ac:dyDescent="0.25">
      <c r="A411" s="123"/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</row>
    <row r="412" spans="1:26" ht="13.5" customHeight="1" x14ac:dyDescent="0.25">
      <c r="A412" s="123"/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</row>
    <row r="413" spans="1:26" ht="13.5" customHeight="1" x14ac:dyDescent="0.25">
      <c r="A413" s="123"/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</row>
    <row r="414" spans="1:26" ht="13.5" customHeight="1" x14ac:dyDescent="0.25">
      <c r="A414" s="123"/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</row>
    <row r="415" spans="1:26" ht="13.5" customHeight="1" x14ac:dyDescent="0.25">
      <c r="A415" s="123"/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</row>
    <row r="416" spans="1:26" ht="13.5" customHeight="1" x14ac:dyDescent="0.25">
      <c r="A416" s="123"/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</row>
    <row r="417" spans="1:26" ht="13.5" customHeight="1" x14ac:dyDescent="0.25">
      <c r="A417" s="123"/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</row>
    <row r="418" spans="1:26" ht="13.5" customHeight="1" x14ac:dyDescent="0.25">
      <c r="A418" s="123"/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</row>
    <row r="419" spans="1:26" ht="13.5" customHeight="1" x14ac:dyDescent="0.25">
      <c r="A419" s="123"/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</row>
    <row r="420" spans="1:26" ht="13.5" customHeight="1" x14ac:dyDescent="0.25">
      <c r="A420" s="123"/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</row>
    <row r="421" spans="1:26" ht="13.5" customHeight="1" x14ac:dyDescent="0.25">
      <c r="A421" s="123"/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</row>
    <row r="422" spans="1:26" ht="13.5" customHeight="1" x14ac:dyDescent="0.25">
      <c r="A422" s="123"/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</row>
    <row r="423" spans="1:26" ht="13.5" customHeight="1" x14ac:dyDescent="0.25">
      <c r="A423" s="123"/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</row>
    <row r="424" spans="1:26" ht="13.5" customHeight="1" x14ac:dyDescent="0.25">
      <c r="A424" s="123"/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</row>
    <row r="425" spans="1:26" ht="13.5" customHeight="1" x14ac:dyDescent="0.25">
      <c r="A425" s="123"/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</row>
    <row r="426" spans="1:26" ht="13.5" customHeight="1" x14ac:dyDescent="0.25">
      <c r="A426" s="123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</row>
    <row r="427" spans="1:26" ht="13.5" customHeight="1" x14ac:dyDescent="0.25">
      <c r="A427" s="123"/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</row>
    <row r="428" spans="1:26" ht="13.5" customHeight="1" x14ac:dyDescent="0.25">
      <c r="A428" s="123"/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</row>
    <row r="429" spans="1:26" ht="13.5" customHeight="1" x14ac:dyDescent="0.25">
      <c r="A429" s="123"/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</row>
    <row r="430" spans="1:26" ht="13.5" customHeight="1" x14ac:dyDescent="0.25">
      <c r="A430" s="123"/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</row>
    <row r="431" spans="1:26" ht="13.5" customHeight="1" x14ac:dyDescent="0.25">
      <c r="A431" s="123"/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</row>
    <row r="432" spans="1:26" ht="13.5" customHeight="1" x14ac:dyDescent="0.25">
      <c r="A432" s="123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</row>
    <row r="433" spans="1:26" ht="13.5" customHeight="1" x14ac:dyDescent="0.25">
      <c r="A433" s="123"/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</row>
    <row r="434" spans="1:26" ht="13.5" customHeight="1" x14ac:dyDescent="0.25">
      <c r="A434" s="123"/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</row>
    <row r="435" spans="1:26" ht="13.5" customHeight="1" x14ac:dyDescent="0.25">
      <c r="A435" s="123"/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</row>
    <row r="436" spans="1:26" ht="13.5" customHeight="1" x14ac:dyDescent="0.25">
      <c r="A436" s="123"/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</row>
    <row r="437" spans="1:26" ht="13.5" customHeight="1" x14ac:dyDescent="0.25">
      <c r="A437" s="123"/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</row>
    <row r="438" spans="1:26" ht="13.5" customHeight="1" x14ac:dyDescent="0.25">
      <c r="A438" s="123"/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</row>
    <row r="439" spans="1:26" ht="13.5" customHeight="1" x14ac:dyDescent="0.25">
      <c r="A439" s="123"/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</row>
    <row r="440" spans="1:26" ht="13.5" customHeight="1" x14ac:dyDescent="0.25">
      <c r="A440" s="123"/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</row>
    <row r="441" spans="1:26" ht="13.5" customHeight="1" x14ac:dyDescent="0.25">
      <c r="A441" s="123"/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</row>
    <row r="442" spans="1:26" ht="13.5" customHeight="1" x14ac:dyDescent="0.25">
      <c r="A442" s="123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</row>
    <row r="443" spans="1:26" ht="13.5" customHeight="1" x14ac:dyDescent="0.25">
      <c r="A443" s="123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</row>
    <row r="444" spans="1:26" ht="13.5" customHeight="1" x14ac:dyDescent="0.25">
      <c r="A444" s="123"/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</row>
    <row r="445" spans="1:26" ht="13.5" customHeight="1" x14ac:dyDescent="0.25">
      <c r="A445" s="123"/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</row>
    <row r="446" spans="1:26" ht="13.5" customHeight="1" x14ac:dyDescent="0.25">
      <c r="A446" s="123"/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</row>
    <row r="447" spans="1:26" ht="13.5" customHeight="1" x14ac:dyDescent="0.25">
      <c r="A447" s="123"/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</row>
    <row r="448" spans="1:26" ht="13.5" customHeight="1" x14ac:dyDescent="0.25">
      <c r="A448" s="123"/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</row>
    <row r="449" spans="1:26" ht="13.5" customHeight="1" x14ac:dyDescent="0.25">
      <c r="A449" s="123"/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</row>
    <row r="450" spans="1:26" ht="13.5" customHeight="1" x14ac:dyDescent="0.25">
      <c r="A450" s="123"/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</row>
    <row r="451" spans="1:26" ht="13.5" customHeight="1" x14ac:dyDescent="0.25">
      <c r="A451" s="123"/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</row>
    <row r="452" spans="1:26" ht="13.5" customHeight="1" x14ac:dyDescent="0.25">
      <c r="A452" s="123"/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</row>
    <row r="453" spans="1:26" ht="13.5" customHeight="1" x14ac:dyDescent="0.25">
      <c r="A453" s="123"/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</row>
    <row r="454" spans="1:26" ht="13.5" customHeight="1" x14ac:dyDescent="0.25">
      <c r="A454" s="123"/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</row>
    <row r="455" spans="1:26" ht="13.5" customHeight="1" x14ac:dyDescent="0.25">
      <c r="A455" s="123"/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</row>
    <row r="456" spans="1:26" ht="13.5" customHeight="1" x14ac:dyDescent="0.25">
      <c r="A456" s="123"/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</row>
    <row r="457" spans="1:26" ht="13.5" customHeight="1" x14ac:dyDescent="0.25">
      <c r="A457" s="123"/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</row>
    <row r="458" spans="1:26" ht="13.5" customHeight="1" x14ac:dyDescent="0.25">
      <c r="A458" s="123"/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</row>
    <row r="459" spans="1:26" ht="13.5" customHeight="1" x14ac:dyDescent="0.25">
      <c r="A459" s="123"/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</row>
    <row r="460" spans="1:26" ht="13.5" customHeight="1" x14ac:dyDescent="0.25">
      <c r="A460" s="123"/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</row>
    <row r="461" spans="1:26" ht="13.5" customHeight="1" x14ac:dyDescent="0.25">
      <c r="A461" s="123"/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</row>
    <row r="462" spans="1:26" ht="13.5" customHeight="1" x14ac:dyDescent="0.25">
      <c r="A462" s="123"/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</row>
    <row r="463" spans="1:26" ht="13.5" customHeight="1" x14ac:dyDescent="0.25">
      <c r="A463" s="123"/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</row>
    <row r="464" spans="1:26" ht="13.5" customHeight="1" x14ac:dyDescent="0.25">
      <c r="A464" s="123"/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</row>
    <row r="465" spans="1:26" ht="13.5" customHeight="1" x14ac:dyDescent="0.25">
      <c r="A465" s="123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</row>
    <row r="466" spans="1:26" ht="13.5" customHeight="1" x14ac:dyDescent="0.25">
      <c r="A466" s="123"/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</row>
    <row r="467" spans="1:26" ht="13.5" customHeight="1" x14ac:dyDescent="0.25">
      <c r="A467" s="123"/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</row>
    <row r="468" spans="1:26" ht="13.5" customHeight="1" x14ac:dyDescent="0.25">
      <c r="A468" s="123"/>
      <c r="B468" s="158"/>
      <c r="C468" s="158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</row>
    <row r="469" spans="1:26" ht="13.5" customHeight="1" x14ac:dyDescent="0.25">
      <c r="A469" s="123"/>
      <c r="B469" s="158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</row>
    <row r="470" spans="1:26" ht="13.5" customHeight="1" x14ac:dyDescent="0.25">
      <c r="A470" s="123"/>
      <c r="B470" s="158"/>
      <c r="C470" s="158"/>
      <c r="D470" s="158"/>
      <c r="E470" s="158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</row>
    <row r="471" spans="1:26" ht="13.5" customHeight="1" x14ac:dyDescent="0.25">
      <c r="A471" s="123"/>
      <c r="B471" s="158"/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</row>
    <row r="472" spans="1:26" ht="13.5" customHeight="1" x14ac:dyDescent="0.25">
      <c r="A472" s="123"/>
      <c r="B472" s="158"/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</row>
    <row r="473" spans="1:26" ht="13.5" customHeight="1" x14ac:dyDescent="0.25">
      <c r="A473" s="123"/>
      <c r="B473" s="158"/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</row>
    <row r="474" spans="1:26" ht="13.5" customHeight="1" x14ac:dyDescent="0.25">
      <c r="A474" s="123"/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</row>
    <row r="475" spans="1:26" ht="13.5" customHeight="1" x14ac:dyDescent="0.25">
      <c r="A475" s="123"/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</row>
    <row r="476" spans="1:26" ht="13.5" customHeight="1" x14ac:dyDescent="0.25">
      <c r="A476" s="123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</row>
    <row r="477" spans="1:26" ht="13.5" customHeight="1" x14ac:dyDescent="0.25">
      <c r="A477" s="123"/>
      <c r="B477" s="158"/>
      <c r="C477" s="158"/>
      <c r="D477" s="158"/>
      <c r="E477" s="158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</row>
    <row r="478" spans="1:26" ht="13.5" customHeight="1" x14ac:dyDescent="0.25">
      <c r="A478" s="123"/>
      <c r="B478" s="158"/>
      <c r="C478" s="158"/>
      <c r="D478" s="158"/>
      <c r="E478" s="158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</row>
    <row r="479" spans="1:26" ht="13.5" customHeight="1" x14ac:dyDescent="0.25">
      <c r="A479" s="123"/>
      <c r="B479" s="158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</row>
    <row r="480" spans="1:26" ht="13.5" customHeight="1" x14ac:dyDescent="0.25">
      <c r="A480" s="123"/>
      <c r="B480" s="158"/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</row>
    <row r="481" spans="1:26" ht="13.5" customHeight="1" x14ac:dyDescent="0.25">
      <c r="A481" s="123"/>
      <c r="B481" s="158"/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</row>
    <row r="482" spans="1:26" ht="13.5" customHeight="1" x14ac:dyDescent="0.25">
      <c r="A482" s="123"/>
      <c r="B482" s="158"/>
      <c r="C482" s="158"/>
      <c r="D482" s="158"/>
      <c r="E482" s="158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</row>
    <row r="483" spans="1:26" ht="13.5" customHeight="1" x14ac:dyDescent="0.25">
      <c r="A483" s="123"/>
      <c r="B483" s="158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</row>
    <row r="484" spans="1:26" ht="13.5" customHeight="1" x14ac:dyDescent="0.25">
      <c r="A484" s="123"/>
      <c r="B484" s="158"/>
      <c r="C484" s="158"/>
      <c r="D484" s="158"/>
      <c r="E484" s="158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</row>
    <row r="485" spans="1:26" ht="13.5" customHeight="1" x14ac:dyDescent="0.25">
      <c r="A485" s="123"/>
      <c r="B485" s="158"/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</row>
    <row r="486" spans="1:26" ht="13.5" customHeight="1" x14ac:dyDescent="0.25">
      <c r="A486" s="123"/>
      <c r="B486" s="158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</row>
    <row r="487" spans="1:26" ht="13.5" customHeight="1" x14ac:dyDescent="0.25">
      <c r="A487" s="123"/>
      <c r="B487" s="158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</row>
    <row r="488" spans="1:26" ht="13.5" customHeight="1" x14ac:dyDescent="0.25">
      <c r="A488" s="123"/>
      <c r="B488" s="158"/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</row>
    <row r="489" spans="1:26" ht="13.5" customHeight="1" x14ac:dyDescent="0.25">
      <c r="A489" s="123"/>
      <c r="B489" s="158"/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</row>
    <row r="490" spans="1:26" ht="13.5" customHeight="1" x14ac:dyDescent="0.25">
      <c r="A490" s="123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</row>
    <row r="491" spans="1:26" ht="13.5" customHeight="1" x14ac:dyDescent="0.25">
      <c r="A491" s="123"/>
      <c r="B491" s="158"/>
      <c r="C491" s="158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</row>
    <row r="492" spans="1:26" ht="13.5" customHeight="1" x14ac:dyDescent="0.25">
      <c r="A492" s="123"/>
      <c r="B492" s="158"/>
      <c r="C492" s="158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</row>
    <row r="493" spans="1:26" ht="13.5" customHeight="1" x14ac:dyDescent="0.25">
      <c r="A493" s="123"/>
      <c r="B493" s="158"/>
      <c r="C493" s="158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</row>
    <row r="494" spans="1:26" ht="13.5" customHeight="1" x14ac:dyDescent="0.25">
      <c r="A494" s="123"/>
      <c r="B494" s="158"/>
      <c r="C494" s="158"/>
      <c r="D494" s="158"/>
      <c r="E494" s="158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</row>
    <row r="495" spans="1:26" ht="13.5" customHeight="1" x14ac:dyDescent="0.25">
      <c r="A495" s="123"/>
      <c r="B495" s="158"/>
      <c r="C495" s="158"/>
      <c r="D495" s="158"/>
      <c r="E495" s="158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</row>
    <row r="496" spans="1:26" ht="13.5" customHeight="1" x14ac:dyDescent="0.25">
      <c r="A496" s="123"/>
      <c r="B496" s="158"/>
      <c r="C496" s="158"/>
      <c r="D496" s="158"/>
      <c r="E496" s="158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</row>
    <row r="497" spans="1:26" ht="13.5" customHeight="1" x14ac:dyDescent="0.25">
      <c r="A497" s="123"/>
      <c r="B497" s="158"/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</row>
    <row r="498" spans="1:26" ht="13.5" customHeight="1" x14ac:dyDescent="0.25">
      <c r="A498" s="123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</row>
    <row r="499" spans="1:26" ht="13.5" customHeight="1" x14ac:dyDescent="0.25">
      <c r="A499" s="123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</row>
    <row r="500" spans="1:26" ht="13.5" customHeight="1" x14ac:dyDescent="0.25">
      <c r="A500" s="123"/>
      <c r="B500" s="158"/>
      <c r="C500" s="158"/>
      <c r="D500" s="158"/>
      <c r="E500" s="158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</row>
    <row r="501" spans="1:26" ht="13.5" customHeight="1" x14ac:dyDescent="0.25">
      <c r="A501" s="123"/>
      <c r="B501" s="158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</row>
    <row r="502" spans="1:26" ht="13.5" customHeight="1" x14ac:dyDescent="0.25">
      <c r="A502" s="123"/>
      <c r="B502" s="158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</row>
    <row r="503" spans="1:26" ht="13.5" customHeight="1" x14ac:dyDescent="0.25">
      <c r="A503" s="123"/>
      <c r="B503" s="158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</row>
    <row r="504" spans="1:26" ht="13.5" customHeight="1" x14ac:dyDescent="0.25">
      <c r="A504" s="123"/>
      <c r="B504" s="158"/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</row>
    <row r="505" spans="1:26" ht="13.5" customHeight="1" x14ac:dyDescent="0.25">
      <c r="A505" s="123"/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</row>
    <row r="506" spans="1:26" ht="13.5" customHeight="1" x14ac:dyDescent="0.25">
      <c r="A506" s="123"/>
      <c r="B506" s="158"/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</row>
    <row r="507" spans="1:26" ht="13.5" customHeight="1" x14ac:dyDescent="0.25">
      <c r="A507" s="123"/>
      <c r="B507" s="158"/>
      <c r="C507" s="158"/>
      <c r="D507" s="158"/>
      <c r="E507" s="158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</row>
    <row r="508" spans="1:26" ht="13.5" customHeight="1" x14ac:dyDescent="0.25">
      <c r="A508" s="123"/>
      <c r="B508" s="158"/>
      <c r="C508" s="158"/>
      <c r="D508" s="158"/>
      <c r="E508" s="158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</row>
    <row r="509" spans="1:26" ht="13.5" customHeight="1" x14ac:dyDescent="0.25">
      <c r="A509" s="123"/>
      <c r="B509" s="158"/>
      <c r="C509" s="158"/>
      <c r="D509" s="158"/>
      <c r="E509" s="158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</row>
    <row r="510" spans="1:26" ht="13.5" customHeight="1" x14ac:dyDescent="0.25">
      <c r="A510" s="123"/>
      <c r="B510" s="158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</row>
    <row r="511" spans="1:26" ht="13.5" customHeight="1" x14ac:dyDescent="0.25">
      <c r="A511" s="123"/>
      <c r="B511" s="158"/>
      <c r="C511" s="158"/>
      <c r="D511" s="158"/>
      <c r="E511" s="158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</row>
    <row r="512" spans="1:26" ht="13.5" customHeight="1" x14ac:dyDescent="0.25">
      <c r="A512" s="123"/>
      <c r="B512" s="158"/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</row>
    <row r="513" spans="1:26" ht="13.5" customHeight="1" x14ac:dyDescent="0.25">
      <c r="A513" s="123"/>
      <c r="B513" s="158"/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</row>
    <row r="514" spans="1:26" ht="13.5" customHeight="1" x14ac:dyDescent="0.25">
      <c r="A514" s="123"/>
      <c r="B514" s="158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</row>
    <row r="515" spans="1:26" ht="13.5" customHeight="1" x14ac:dyDescent="0.25">
      <c r="A515" s="123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</row>
    <row r="516" spans="1:26" ht="13.5" customHeight="1" x14ac:dyDescent="0.25">
      <c r="A516" s="123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</row>
    <row r="517" spans="1:26" ht="13.5" customHeight="1" x14ac:dyDescent="0.25">
      <c r="A517" s="123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</row>
    <row r="518" spans="1:26" ht="13.5" customHeight="1" x14ac:dyDescent="0.25">
      <c r="A518" s="123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</row>
    <row r="519" spans="1:26" ht="13.5" customHeight="1" x14ac:dyDescent="0.25">
      <c r="A519" s="123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</row>
    <row r="520" spans="1:26" ht="13.5" customHeight="1" x14ac:dyDescent="0.25">
      <c r="A520" s="123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</row>
    <row r="521" spans="1:26" ht="13.5" customHeight="1" x14ac:dyDescent="0.25">
      <c r="A521" s="123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</row>
    <row r="522" spans="1:26" ht="13.5" customHeight="1" x14ac:dyDescent="0.25">
      <c r="A522" s="123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</row>
    <row r="523" spans="1:26" ht="13.5" customHeight="1" x14ac:dyDescent="0.25">
      <c r="A523" s="123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</row>
    <row r="524" spans="1:26" ht="13.5" customHeight="1" x14ac:dyDescent="0.25">
      <c r="A524" s="123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</row>
    <row r="525" spans="1:26" ht="13.5" customHeight="1" x14ac:dyDescent="0.25">
      <c r="A525" s="123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</row>
    <row r="526" spans="1:26" ht="13.5" customHeight="1" x14ac:dyDescent="0.25">
      <c r="A526" s="123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</row>
    <row r="527" spans="1:26" ht="13.5" customHeight="1" x14ac:dyDescent="0.25">
      <c r="A527" s="123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</row>
    <row r="528" spans="1:26" ht="13.5" customHeight="1" x14ac:dyDescent="0.25">
      <c r="A528" s="123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</row>
    <row r="529" spans="1:26" ht="13.5" customHeight="1" x14ac:dyDescent="0.25">
      <c r="A529" s="123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</row>
    <row r="530" spans="1:26" ht="13.5" customHeight="1" x14ac:dyDescent="0.25">
      <c r="A530" s="123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</row>
    <row r="531" spans="1:26" ht="13.5" customHeight="1" x14ac:dyDescent="0.25">
      <c r="A531" s="123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</row>
    <row r="532" spans="1:26" ht="13.5" customHeight="1" x14ac:dyDescent="0.25">
      <c r="A532" s="123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</row>
    <row r="533" spans="1:26" ht="13.5" customHeight="1" x14ac:dyDescent="0.25">
      <c r="A533" s="123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</row>
    <row r="534" spans="1:26" ht="13.5" customHeight="1" x14ac:dyDescent="0.25">
      <c r="A534" s="123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</row>
    <row r="535" spans="1:26" ht="13.5" customHeight="1" x14ac:dyDescent="0.25">
      <c r="A535" s="123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</row>
    <row r="536" spans="1:26" ht="13.5" customHeight="1" x14ac:dyDescent="0.25">
      <c r="A536" s="123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</row>
    <row r="537" spans="1:26" ht="13.5" customHeight="1" x14ac:dyDescent="0.25">
      <c r="A537" s="123"/>
      <c r="B537" s="158"/>
      <c r="C537" s="158"/>
      <c r="D537" s="158"/>
      <c r="E537" s="158"/>
      <c r="F537" s="158"/>
      <c r="G537" s="158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</row>
    <row r="538" spans="1:26" ht="13.5" customHeight="1" x14ac:dyDescent="0.25">
      <c r="A538" s="123"/>
      <c r="B538" s="158"/>
      <c r="C538" s="158"/>
      <c r="D538" s="158"/>
      <c r="E538" s="158"/>
      <c r="F538" s="158"/>
      <c r="G538" s="158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</row>
    <row r="539" spans="1:26" ht="13.5" customHeight="1" x14ac:dyDescent="0.25">
      <c r="A539" s="123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</row>
    <row r="540" spans="1:26" ht="13.5" customHeight="1" x14ac:dyDescent="0.25">
      <c r="A540" s="123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</row>
    <row r="541" spans="1:26" ht="13.5" customHeight="1" x14ac:dyDescent="0.25">
      <c r="A541" s="123"/>
      <c r="B541" s="158"/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</row>
    <row r="542" spans="1:26" ht="13.5" customHeight="1" x14ac:dyDescent="0.25">
      <c r="A542" s="123"/>
      <c r="B542" s="158"/>
      <c r="C542" s="158"/>
      <c r="D542" s="158"/>
      <c r="E542" s="158"/>
      <c r="F542" s="158"/>
      <c r="G542" s="158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</row>
    <row r="543" spans="1:26" ht="13.5" customHeight="1" x14ac:dyDescent="0.25">
      <c r="A543" s="123"/>
      <c r="B543" s="158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</row>
    <row r="544" spans="1:26" ht="13.5" customHeight="1" x14ac:dyDescent="0.25">
      <c r="A544" s="123"/>
      <c r="B544" s="158"/>
      <c r="C544" s="158"/>
      <c r="D544" s="158"/>
      <c r="E544" s="158"/>
      <c r="F544" s="158"/>
      <c r="G544" s="158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</row>
    <row r="545" spans="1:26" ht="13.5" customHeight="1" x14ac:dyDescent="0.25">
      <c r="A545" s="123"/>
      <c r="B545" s="158"/>
      <c r="C545" s="158"/>
      <c r="D545" s="158"/>
      <c r="E545" s="158"/>
      <c r="F545" s="158"/>
      <c r="G545" s="158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</row>
    <row r="546" spans="1:26" ht="13.5" customHeight="1" x14ac:dyDescent="0.25">
      <c r="A546" s="123"/>
      <c r="B546" s="158"/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</row>
    <row r="547" spans="1:26" ht="13.5" customHeight="1" x14ac:dyDescent="0.25">
      <c r="A547" s="123"/>
      <c r="B547" s="158"/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</row>
    <row r="548" spans="1:26" ht="13.5" customHeight="1" x14ac:dyDescent="0.25">
      <c r="A548" s="123"/>
      <c r="B548" s="158"/>
      <c r="C548" s="158"/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</row>
    <row r="549" spans="1:26" ht="13.5" customHeight="1" x14ac:dyDescent="0.25">
      <c r="A549" s="123"/>
      <c r="B549" s="158"/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</row>
    <row r="550" spans="1:26" ht="13.5" customHeight="1" x14ac:dyDescent="0.25">
      <c r="A550" s="123"/>
      <c r="B550" s="158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</row>
    <row r="551" spans="1:26" ht="13.5" customHeight="1" x14ac:dyDescent="0.25">
      <c r="A551" s="123"/>
      <c r="B551" s="158"/>
      <c r="C551" s="158"/>
      <c r="D551" s="158"/>
      <c r="E551" s="158"/>
      <c r="F551" s="158"/>
      <c r="G551" s="158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</row>
    <row r="552" spans="1:26" ht="13.5" customHeight="1" x14ac:dyDescent="0.25">
      <c r="A552" s="123"/>
      <c r="B552" s="158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</row>
    <row r="553" spans="1:26" ht="13.5" customHeight="1" x14ac:dyDescent="0.25">
      <c r="A553" s="123"/>
      <c r="B553" s="158"/>
      <c r="C553" s="158"/>
      <c r="D553" s="158"/>
      <c r="E553" s="158"/>
      <c r="F553" s="158"/>
      <c r="G553" s="158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</row>
    <row r="554" spans="1:26" ht="13.5" customHeight="1" x14ac:dyDescent="0.25">
      <c r="A554" s="123"/>
      <c r="B554" s="158"/>
      <c r="C554" s="158"/>
      <c r="D554" s="158"/>
      <c r="E554" s="158"/>
      <c r="F554" s="158"/>
      <c r="G554" s="158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</row>
    <row r="555" spans="1:26" ht="13.5" customHeight="1" x14ac:dyDescent="0.25">
      <c r="A555" s="123"/>
      <c r="B555" s="158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</row>
    <row r="556" spans="1:26" ht="13.5" customHeight="1" x14ac:dyDescent="0.25">
      <c r="A556" s="123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</row>
    <row r="557" spans="1:26" ht="13.5" customHeight="1" x14ac:dyDescent="0.25">
      <c r="A557" s="123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</row>
    <row r="558" spans="1:26" ht="13.5" customHeight="1" x14ac:dyDescent="0.25">
      <c r="A558" s="123"/>
      <c r="B558" s="158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</row>
    <row r="559" spans="1:26" ht="13.5" customHeight="1" x14ac:dyDescent="0.25">
      <c r="A559" s="123"/>
      <c r="B559" s="158"/>
      <c r="C559" s="158"/>
      <c r="D559" s="158"/>
      <c r="E559" s="158"/>
      <c r="F559" s="158"/>
      <c r="G559" s="158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</row>
    <row r="560" spans="1:26" ht="13.5" customHeight="1" x14ac:dyDescent="0.25">
      <c r="A560" s="123"/>
      <c r="B560" s="158"/>
      <c r="C560" s="158"/>
      <c r="D560" s="158"/>
      <c r="E560" s="158"/>
      <c r="F560" s="158"/>
      <c r="G560" s="158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</row>
    <row r="561" spans="1:26" ht="13.5" customHeight="1" x14ac:dyDescent="0.25">
      <c r="A561" s="123"/>
      <c r="B561" s="158"/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</row>
    <row r="562" spans="1:26" ht="13.5" customHeight="1" x14ac:dyDescent="0.25">
      <c r="A562" s="123"/>
      <c r="B562" s="158"/>
      <c r="C562" s="158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</row>
    <row r="563" spans="1:26" ht="13.5" customHeight="1" x14ac:dyDescent="0.25">
      <c r="A563" s="123"/>
      <c r="B563" s="158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</row>
    <row r="564" spans="1:26" ht="13.5" customHeight="1" x14ac:dyDescent="0.25">
      <c r="A564" s="123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</row>
    <row r="565" spans="1:26" ht="13.5" customHeight="1" x14ac:dyDescent="0.25">
      <c r="A565" s="123"/>
      <c r="B565" s="158"/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</row>
    <row r="566" spans="1:26" ht="13.5" customHeight="1" x14ac:dyDescent="0.25">
      <c r="A566" s="123"/>
      <c r="B566" s="158"/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</row>
    <row r="567" spans="1:26" ht="13.5" customHeight="1" x14ac:dyDescent="0.25">
      <c r="A567" s="123"/>
      <c r="B567" s="158"/>
      <c r="C567" s="158"/>
      <c r="D567" s="158"/>
      <c r="E567" s="158"/>
      <c r="F567" s="158"/>
      <c r="G567" s="158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</row>
    <row r="568" spans="1:26" ht="13.5" customHeight="1" x14ac:dyDescent="0.25">
      <c r="A568" s="123"/>
      <c r="B568" s="158"/>
      <c r="C568" s="158"/>
      <c r="D568" s="158"/>
      <c r="E568" s="158"/>
      <c r="F568" s="158"/>
      <c r="G568" s="158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</row>
    <row r="569" spans="1:26" ht="13.5" customHeight="1" x14ac:dyDescent="0.25">
      <c r="A569" s="123"/>
      <c r="B569" s="158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</row>
    <row r="570" spans="1:26" ht="13.5" customHeight="1" x14ac:dyDescent="0.25">
      <c r="A570" s="123"/>
      <c r="B570" s="158"/>
      <c r="C570" s="158"/>
      <c r="D570" s="158"/>
      <c r="E570" s="158"/>
      <c r="F570" s="158"/>
      <c r="G570" s="158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</row>
    <row r="571" spans="1:26" ht="13.5" customHeight="1" x14ac:dyDescent="0.25">
      <c r="A571" s="123"/>
      <c r="B571" s="158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</row>
    <row r="572" spans="1:26" ht="13.5" customHeight="1" x14ac:dyDescent="0.25">
      <c r="A572" s="123"/>
      <c r="B572" s="158"/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</row>
    <row r="573" spans="1:26" ht="13.5" customHeight="1" x14ac:dyDescent="0.25">
      <c r="A573" s="123"/>
      <c r="B573" s="158"/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</row>
    <row r="574" spans="1:26" ht="13.5" customHeight="1" x14ac:dyDescent="0.25">
      <c r="A574" s="123"/>
      <c r="B574" s="158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</row>
    <row r="575" spans="1:26" ht="13.5" customHeight="1" x14ac:dyDescent="0.25">
      <c r="A575" s="123"/>
      <c r="B575" s="158"/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</row>
    <row r="576" spans="1:26" ht="13.5" customHeight="1" x14ac:dyDescent="0.25">
      <c r="A576" s="123"/>
      <c r="B576" s="158"/>
      <c r="C576" s="158"/>
      <c r="D576" s="158"/>
      <c r="E576" s="158"/>
      <c r="F576" s="158"/>
      <c r="G576" s="158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</row>
    <row r="577" spans="1:26" ht="13.5" customHeight="1" x14ac:dyDescent="0.25">
      <c r="A577" s="123"/>
      <c r="B577" s="158"/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</row>
    <row r="578" spans="1:26" ht="13.5" customHeight="1" x14ac:dyDescent="0.25">
      <c r="A578" s="123"/>
      <c r="B578" s="158"/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</row>
    <row r="579" spans="1:26" ht="13.5" customHeight="1" x14ac:dyDescent="0.25">
      <c r="A579" s="123"/>
      <c r="B579" s="158"/>
      <c r="C579" s="158"/>
      <c r="D579" s="158"/>
      <c r="E579" s="158"/>
      <c r="F579" s="158"/>
      <c r="G579" s="158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</row>
    <row r="580" spans="1:26" ht="13.5" customHeight="1" x14ac:dyDescent="0.25">
      <c r="A580" s="123"/>
      <c r="B580" s="158"/>
      <c r="C580" s="158"/>
      <c r="D580" s="158"/>
      <c r="E580" s="158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</row>
    <row r="581" spans="1:26" ht="13.5" customHeight="1" x14ac:dyDescent="0.25">
      <c r="A581" s="123"/>
      <c r="B581" s="158"/>
      <c r="C581" s="158"/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</row>
    <row r="582" spans="1:26" ht="13.5" customHeight="1" x14ac:dyDescent="0.25">
      <c r="A582" s="123"/>
      <c r="B582" s="158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</row>
    <row r="583" spans="1:26" ht="13.5" customHeight="1" x14ac:dyDescent="0.25">
      <c r="A583" s="123"/>
      <c r="B583" s="158"/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</row>
    <row r="584" spans="1:26" ht="13.5" customHeight="1" x14ac:dyDescent="0.25">
      <c r="A584" s="123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</row>
    <row r="585" spans="1:26" ht="13.5" customHeight="1" x14ac:dyDescent="0.25">
      <c r="A585" s="123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</row>
    <row r="586" spans="1:26" ht="13.5" customHeight="1" x14ac:dyDescent="0.25">
      <c r="A586" s="123"/>
      <c r="B586" s="158"/>
      <c r="C586" s="158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</row>
    <row r="587" spans="1:26" ht="13.5" customHeight="1" x14ac:dyDescent="0.25">
      <c r="A587" s="123"/>
      <c r="B587" s="158"/>
      <c r="C587" s="158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</row>
    <row r="588" spans="1:26" ht="13.5" customHeight="1" x14ac:dyDescent="0.25">
      <c r="A588" s="123"/>
      <c r="B588" s="158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</row>
    <row r="589" spans="1:26" ht="13.5" customHeight="1" x14ac:dyDescent="0.25">
      <c r="A589" s="123"/>
      <c r="B589" s="158"/>
      <c r="C589" s="158"/>
      <c r="D589" s="158"/>
      <c r="E589" s="158"/>
      <c r="F589" s="158"/>
      <c r="G589" s="158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</row>
    <row r="590" spans="1:26" ht="13.5" customHeight="1" x14ac:dyDescent="0.25">
      <c r="A590" s="123"/>
      <c r="B590" s="158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</row>
    <row r="591" spans="1:26" ht="13.5" customHeight="1" x14ac:dyDescent="0.25">
      <c r="A591" s="123"/>
      <c r="B591" s="158"/>
      <c r="C591" s="158"/>
      <c r="D591" s="158"/>
      <c r="E591" s="158"/>
      <c r="F591" s="158"/>
      <c r="G591" s="158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</row>
    <row r="592" spans="1:26" ht="13.5" customHeight="1" x14ac:dyDescent="0.25">
      <c r="A592" s="123"/>
      <c r="B592" s="158"/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</row>
    <row r="593" spans="1:26" ht="13.5" customHeight="1" x14ac:dyDescent="0.25">
      <c r="A593" s="123"/>
      <c r="B593" s="158"/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</row>
    <row r="594" spans="1:26" ht="13.5" customHeight="1" x14ac:dyDescent="0.25">
      <c r="A594" s="123"/>
      <c r="B594" s="158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</row>
    <row r="595" spans="1:26" ht="13.5" customHeight="1" x14ac:dyDescent="0.25">
      <c r="A595" s="123"/>
      <c r="B595" s="158"/>
      <c r="C595" s="158"/>
      <c r="D595" s="158"/>
      <c r="E595" s="158"/>
      <c r="F595" s="158"/>
      <c r="G595" s="158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</row>
    <row r="596" spans="1:26" ht="13.5" customHeight="1" x14ac:dyDescent="0.25">
      <c r="A596" s="123"/>
      <c r="B596" s="158"/>
      <c r="C596" s="158"/>
      <c r="D596" s="158"/>
      <c r="E596" s="158"/>
      <c r="F596" s="158"/>
      <c r="G596" s="158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</row>
    <row r="597" spans="1:26" ht="13.5" customHeight="1" x14ac:dyDescent="0.25">
      <c r="A597" s="123"/>
      <c r="B597" s="158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</row>
    <row r="598" spans="1:26" ht="13.5" customHeight="1" x14ac:dyDescent="0.25">
      <c r="A598" s="123"/>
      <c r="B598" s="158"/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</row>
    <row r="599" spans="1:26" ht="13.5" customHeight="1" x14ac:dyDescent="0.25">
      <c r="A599" s="123"/>
      <c r="B599" s="158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</row>
    <row r="600" spans="1:26" ht="13.5" customHeight="1" x14ac:dyDescent="0.25">
      <c r="A600" s="123"/>
      <c r="B600" s="158"/>
      <c r="C600" s="158"/>
      <c r="D600" s="158"/>
      <c r="E600" s="158"/>
      <c r="F600" s="158"/>
      <c r="G600" s="158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</row>
    <row r="601" spans="1:26" ht="13.5" customHeight="1" x14ac:dyDescent="0.25">
      <c r="A601" s="123"/>
      <c r="B601" s="158"/>
      <c r="C601" s="158"/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</row>
    <row r="602" spans="1:26" ht="13.5" customHeight="1" x14ac:dyDescent="0.25">
      <c r="A602" s="123"/>
      <c r="B602" s="158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</row>
    <row r="603" spans="1:26" ht="13.5" customHeight="1" x14ac:dyDescent="0.25">
      <c r="A603" s="123"/>
      <c r="B603" s="158"/>
      <c r="C603" s="158"/>
      <c r="D603" s="158"/>
      <c r="E603" s="158"/>
      <c r="F603" s="158"/>
      <c r="G603" s="158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</row>
    <row r="604" spans="1:26" ht="13.5" customHeight="1" x14ac:dyDescent="0.25">
      <c r="A604" s="123"/>
      <c r="B604" s="158"/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</row>
    <row r="605" spans="1:26" ht="13.5" customHeight="1" x14ac:dyDescent="0.25">
      <c r="A605" s="123"/>
      <c r="B605" s="158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</row>
    <row r="606" spans="1:26" ht="13.5" customHeight="1" x14ac:dyDescent="0.25">
      <c r="A606" s="123"/>
      <c r="B606" s="158"/>
      <c r="C606" s="158"/>
      <c r="D606" s="158"/>
      <c r="E606" s="158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</row>
    <row r="607" spans="1:26" ht="13.5" customHeight="1" x14ac:dyDescent="0.25">
      <c r="A607" s="123"/>
      <c r="B607" s="158"/>
      <c r="C607" s="158"/>
      <c r="D607" s="158"/>
      <c r="E607" s="158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</row>
    <row r="608" spans="1:26" ht="13.5" customHeight="1" x14ac:dyDescent="0.25">
      <c r="A608" s="123"/>
      <c r="B608" s="158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</row>
    <row r="609" spans="1:26" ht="13.5" customHeight="1" x14ac:dyDescent="0.25">
      <c r="A609" s="123"/>
      <c r="B609" s="158"/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</row>
    <row r="610" spans="1:26" ht="13.5" customHeight="1" x14ac:dyDescent="0.25">
      <c r="A610" s="123"/>
      <c r="B610" s="158"/>
      <c r="C610" s="158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</row>
    <row r="611" spans="1:26" ht="13.5" customHeight="1" x14ac:dyDescent="0.25">
      <c r="A611" s="123"/>
      <c r="B611" s="158"/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</row>
    <row r="612" spans="1:26" ht="13.5" customHeight="1" x14ac:dyDescent="0.25">
      <c r="A612" s="123"/>
      <c r="B612" s="158"/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</row>
    <row r="613" spans="1:26" ht="13.5" customHeight="1" x14ac:dyDescent="0.25">
      <c r="A613" s="123"/>
      <c r="B613" s="158"/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</row>
    <row r="614" spans="1:26" ht="13.5" customHeight="1" x14ac:dyDescent="0.25">
      <c r="A614" s="123"/>
      <c r="B614" s="158"/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</row>
    <row r="615" spans="1:26" ht="13.5" customHeight="1" x14ac:dyDescent="0.25">
      <c r="A615" s="123"/>
      <c r="B615" s="158"/>
      <c r="C615" s="158"/>
      <c r="D615" s="158"/>
      <c r="E615" s="158"/>
      <c r="F615" s="158"/>
      <c r="G615" s="158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</row>
    <row r="616" spans="1:26" ht="13.5" customHeight="1" x14ac:dyDescent="0.25">
      <c r="A616" s="123"/>
      <c r="B616" s="158"/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</row>
    <row r="617" spans="1:26" ht="13.5" customHeight="1" x14ac:dyDescent="0.25">
      <c r="A617" s="123"/>
      <c r="B617" s="158"/>
      <c r="C617" s="158"/>
      <c r="D617" s="158"/>
      <c r="E617" s="158"/>
      <c r="F617" s="158"/>
      <c r="G617" s="158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</row>
    <row r="618" spans="1:26" ht="13.5" customHeight="1" x14ac:dyDescent="0.25">
      <c r="A618" s="123"/>
      <c r="B618" s="158"/>
      <c r="C618" s="158"/>
      <c r="D618" s="158"/>
      <c r="E618" s="158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</row>
    <row r="619" spans="1:26" ht="13.5" customHeight="1" x14ac:dyDescent="0.25">
      <c r="A619" s="123"/>
      <c r="B619" s="158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</row>
    <row r="620" spans="1:26" ht="13.5" customHeight="1" x14ac:dyDescent="0.25">
      <c r="A620" s="123"/>
      <c r="B620" s="158"/>
      <c r="C620" s="158"/>
      <c r="D620" s="158"/>
      <c r="E620" s="158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</row>
    <row r="621" spans="1:26" ht="13.5" customHeight="1" x14ac:dyDescent="0.25">
      <c r="A621" s="123"/>
      <c r="B621" s="158"/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</row>
    <row r="622" spans="1:26" ht="13.5" customHeight="1" x14ac:dyDescent="0.25">
      <c r="A622" s="123"/>
      <c r="B622" s="158"/>
      <c r="C622" s="158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</row>
    <row r="623" spans="1:26" ht="13.5" customHeight="1" x14ac:dyDescent="0.25">
      <c r="A623" s="123"/>
      <c r="B623" s="158"/>
      <c r="C623" s="158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</row>
    <row r="624" spans="1:26" ht="13.5" customHeight="1" x14ac:dyDescent="0.25">
      <c r="A624" s="123"/>
      <c r="B624" s="158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</row>
    <row r="625" spans="1:26" ht="13.5" customHeight="1" x14ac:dyDescent="0.25">
      <c r="A625" s="123"/>
      <c r="B625" s="158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</row>
    <row r="626" spans="1:26" ht="13.5" customHeight="1" x14ac:dyDescent="0.25">
      <c r="A626" s="123"/>
      <c r="B626" s="158"/>
      <c r="C626" s="158"/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</row>
    <row r="627" spans="1:26" ht="13.5" customHeight="1" x14ac:dyDescent="0.25">
      <c r="A627" s="123"/>
      <c r="B627" s="158"/>
      <c r="C627" s="158"/>
      <c r="D627" s="158"/>
      <c r="E627" s="158"/>
      <c r="F627" s="158"/>
      <c r="G627" s="158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</row>
    <row r="628" spans="1:26" ht="13.5" customHeight="1" x14ac:dyDescent="0.25">
      <c r="A628" s="123"/>
      <c r="B628" s="158"/>
      <c r="C628" s="158"/>
      <c r="D628" s="158"/>
      <c r="E628" s="158"/>
      <c r="F628" s="158"/>
      <c r="G628" s="158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</row>
    <row r="629" spans="1:26" ht="13.5" customHeight="1" x14ac:dyDescent="0.25">
      <c r="A629" s="123"/>
      <c r="B629" s="158"/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</row>
    <row r="630" spans="1:26" ht="13.5" customHeight="1" x14ac:dyDescent="0.25">
      <c r="A630" s="123"/>
      <c r="B630" s="158"/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</row>
    <row r="631" spans="1:26" ht="13.5" customHeight="1" x14ac:dyDescent="0.25">
      <c r="A631" s="123"/>
      <c r="B631" s="158"/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</row>
    <row r="632" spans="1:26" ht="13.5" customHeight="1" x14ac:dyDescent="0.25">
      <c r="A632" s="123"/>
      <c r="B632" s="158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</row>
    <row r="633" spans="1:26" ht="13.5" customHeight="1" x14ac:dyDescent="0.25">
      <c r="A633" s="123"/>
      <c r="B633" s="158"/>
      <c r="C633" s="158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</row>
    <row r="634" spans="1:26" ht="13.5" customHeight="1" x14ac:dyDescent="0.25">
      <c r="A634" s="123"/>
      <c r="B634" s="158"/>
      <c r="C634" s="158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</row>
    <row r="635" spans="1:26" ht="13.5" customHeight="1" x14ac:dyDescent="0.25">
      <c r="A635" s="123"/>
      <c r="B635" s="158"/>
      <c r="C635" s="158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</row>
    <row r="636" spans="1:26" ht="13.5" customHeight="1" x14ac:dyDescent="0.25">
      <c r="A636" s="123"/>
      <c r="B636" s="158"/>
      <c r="C636" s="158"/>
      <c r="D636" s="158"/>
      <c r="E636" s="158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</row>
    <row r="637" spans="1:26" ht="13.5" customHeight="1" x14ac:dyDescent="0.25">
      <c r="A637" s="123"/>
      <c r="B637" s="158"/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</row>
    <row r="638" spans="1:26" ht="13.5" customHeight="1" x14ac:dyDescent="0.25">
      <c r="A638" s="123"/>
      <c r="B638" s="158"/>
      <c r="C638" s="158"/>
      <c r="D638" s="158"/>
      <c r="E638" s="158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</row>
    <row r="639" spans="1:26" ht="13.5" customHeight="1" x14ac:dyDescent="0.25">
      <c r="A639" s="123"/>
      <c r="B639" s="158"/>
      <c r="C639" s="158"/>
      <c r="D639" s="158"/>
      <c r="E639" s="158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</row>
    <row r="640" spans="1:26" ht="13.5" customHeight="1" x14ac:dyDescent="0.25">
      <c r="A640" s="123"/>
      <c r="B640" s="158"/>
      <c r="C640" s="158"/>
      <c r="D640" s="158"/>
      <c r="E640" s="158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</row>
    <row r="641" spans="1:26" ht="13.5" customHeight="1" x14ac:dyDescent="0.25">
      <c r="A641" s="123"/>
      <c r="B641" s="158"/>
      <c r="C641" s="158"/>
      <c r="D641" s="158"/>
      <c r="E641" s="158"/>
      <c r="F641" s="158"/>
      <c r="G641" s="158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</row>
    <row r="642" spans="1:26" ht="13.5" customHeight="1" x14ac:dyDescent="0.25">
      <c r="A642" s="123"/>
      <c r="B642" s="158"/>
      <c r="C642" s="158"/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</row>
    <row r="643" spans="1:26" ht="13.5" customHeight="1" x14ac:dyDescent="0.25">
      <c r="A643" s="123"/>
      <c r="B643" s="158"/>
      <c r="C643" s="158"/>
      <c r="D643" s="158"/>
      <c r="E643" s="158"/>
      <c r="F643" s="158"/>
      <c r="G643" s="158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</row>
    <row r="644" spans="1:26" ht="13.5" customHeight="1" x14ac:dyDescent="0.25">
      <c r="A644" s="123"/>
      <c r="B644" s="158"/>
      <c r="C644" s="158"/>
      <c r="D644" s="158"/>
      <c r="E644" s="158"/>
      <c r="F644" s="158"/>
      <c r="G644" s="158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</row>
    <row r="645" spans="1:26" ht="13.5" customHeight="1" x14ac:dyDescent="0.25">
      <c r="A645" s="123"/>
      <c r="B645" s="158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</row>
    <row r="646" spans="1:26" ht="13.5" customHeight="1" x14ac:dyDescent="0.25">
      <c r="A646" s="123"/>
      <c r="B646" s="158"/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</row>
    <row r="647" spans="1:26" ht="13.5" customHeight="1" x14ac:dyDescent="0.25">
      <c r="A647" s="123"/>
      <c r="B647" s="158"/>
      <c r="C647" s="158"/>
      <c r="D647" s="158"/>
      <c r="E647" s="158"/>
      <c r="F647" s="158"/>
      <c r="G647" s="158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</row>
    <row r="648" spans="1:26" ht="13.5" customHeight="1" x14ac:dyDescent="0.25">
      <c r="A648" s="123"/>
      <c r="B648" s="158"/>
      <c r="C648" s="158"/>
      <c r="D648" s="158"/>
      <c r="E648" s="158"/>
      <c r="F648" s="158"/>
      <c r="G648" s="158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</row>
    <row r="649" spans="1:26" ht="13.5" customHeight="1" x14ac:dyDescent="0.25">
      <c r="A649" s="123"/>
      <c r="B649" s="158"/>
      <c r="C649" s="158"/>
      <c r="D649" s="158"/>
      <c r="E649" s="158"/>
      <c r="F649" s="158"/>
      <c r="G649" s="158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</row>
    <row r="650" spans="1:26" ht="13.5" customHeight="1" x14ac:dyDescent="0.25">
      <c r="A650" s="123"/>
      <c r="B650" s="158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</row>
    <row r="651" spans="1:26" ht="13.5" customHeight="1" x14ac:dyDescent="0.25">
      <c r="A651" s="123"/>
      <c r="B651" s="158"/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</row>
    <row r="652" spans="1:26" ht="13.5" customHeight="1" x14ac:dyDescent="0.25">
      <c r="A652" s="123"/>
      <c r="B652" s="158"/>
      <c r="C652" s="158"/>
      <c r="D652" s="158"/>
      <c r="E652" s="158"/>
      <c r="F652" s="158"/>
      <c r="G652" s="158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</row>
    <row r="653" spans="1:26" ht="13.5" customHeight="1" x14ac:dyDescent="0.25">
      <c r="A653" s="123"/>
      <c r="B653" s="158"/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</row>
    <row r="654" spans="1:26" ht="13.5" customHeight="1" x14ac:dyDescent="0.25">
      <c r="A654" s="123"/>
      <c r="B654" s="158"/>
      <c r="C654" s="158"/>
      <c r="D654" s="158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</row>
    <row r="655" spans="1:26" ht="13.5" customHeight="1" x14ac:dyDescent="0.25">
      <c r="A655" s="123"/>
      <c r="B655" s="158"/>
      <c r="C655" s="158"/>
      <c r="D655" s="158"/>
      <c r="E655" s="158"/>
      <c r="F655" s="158"/>
      <c r="G655" s="158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</row>
    <row r="656" spans="1:26" ht="13.5" customHeight="1" x14ac:dyDescent="0.25">
      <c r="A656" s="123"/>
      <c r="B656" s="158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</row>
    <row r="657" spans="1:26" ht="13.5" customHeight="1" x14ac:dyDescent="0.25">
      <c r="A657" s="123"/>
      <c r="B657" s="158"/>
      <c r="C657" s="158"/>
      <c r="D657" s="158"/>
      <c r="E657" s="158"/>
      <c r="F657" s="158"/>
      <c r="G657" s="158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</row>
    <row r="658" spans="1:26" ht="13.5" customHeight="1" x14ac:dyDescent="0.25">
      <c r="A658" s="123"/>
      <c r="B658" s="158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</row>
    <row r="659" spans="1:26" ht="13.5" customHeight="1" x14ac:dyDescent="0.25">
      <c r="A659" s="123"/>
      <c r="B659" s="158"/>
      <c r="C659" s="158"/>
      <c r="D659" s="158"/>
      <c r="E659" s="158"/>
      <c r="F659" s="158"/>
      <c r="G659" s="158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</row>
    <row r="660" spans="1:26" ht="13.5" customHeight="1" x14ac:dyDescent="0.25">
      <c r="A660" s="123"/>
      <c r="B660" s="158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</row>
    <row r="661" spans="1:26" ht="13.5" customHeight="1" x14ac:dyDescent="0.25">
      <c r="A661" s="123"/>
      <c r="B661" s="158"/>
      <c r="C661" s="158"/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</row>
    <row r="662" spans="1:26" ht="13.5" customHeight="1" x14ac:dyDescent="0.25">
      <c r="A662" s="123"/>
      <c r="B662" s="158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</row>
    <row r="663" spans="1:26" ht="13.5" customHeight="1" x14ac:dyDescent="0.25">
      <c r="A663" s="123"/>
      <c r="B663" s="158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</row>
    <row r="664" spans="1:26" ht="13.5" customHeight="1" x14ac:dyDescent="0.25">
      <c r="A664" s="123"/>
      <c r="B664" s="158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</row>
    <row r="665" spans="1:26" ht="13.5" customHeight="1" x14ac:dyDescent="0.25">
      <c r="A665" s="123"/>
      <c r="B665" s="158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</row>
    <row r="666" spans="1:26" ht="13.5" customHeight="1" x14ac:dyDescent="0.25">
      <c r="A666" s="123"/>
      <c r="B666" s="158"/>
      <c r="C666" s="158"/>
      <c r="D666" s="158"/>
      <c r="E666" s="158"/>
      <c r="F666" s="158"/>
      <c r="G666" s="158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</row>
    <row r="667" spans="1:26" ht="13.5" customHeight="1" x14ac:dyDescent="0.25">
      <c r="A667" s="123"/>
      <c r="B667" s="158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</row>
    <row r="668" spans="1:26" ht="13.5" customHeight="1" x14ac:dyDescent="0.25">
      <c r="A668" s="123"/>
      <c r="B668" s="158"/>
      <c r="C668" s="158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</row>
    <row r="669" spans="1:26" ht="13.5" customHeight="1" x14ac:dyDescent="0.25">
      <c r="A669" s="123"/>
      <c r="B669" s="158"/>
      <c r="C669" s="158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</row>
    <row r="670" spans="1:26" ht="13.5" customHeight="1" x14ac:dyDescent="0.25">
      <c r="A670" s="123"/>
      <c r="B670" s="158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</row>
    <row r="671" spans="1:26" ht="13.5" customHeight="1" x14ac:dyDescent="0.25">
      <c r="A671" s="123"/>
      <c r="B671" s="158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</row>
    <row r="672" spans="1:26" ht="13.5" customHeight="1" x14ac:dyDescent="0.25">
      <c r="A672" s="123"/>
      <c r="B672" s="158"/>
      <c r="C672" s="158"/>
      <c r="D672" s="158"/>
      <c r="E672" s="158"/>
      <c r="F672" s="158"/>
      <c r="G672" s="158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</row>
    <row r="673" spans="1:26" ht="13.5" customHeight="1" x14ac:dyDescent="0.25">
      <c r="A673" s="123"/>
      <c r="B673" s="158"/>
      <c r="C673" s="158"/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</row>
    <row r="674" spans="1:26" ht="13.5" customHeight="1" x14ac:dyDescent="0.25">
      <c r="A674" s="123"/>
      <c r="B674" s="158"/>
      <c r="C674" s="158"/>
      <c r="D674" s="158"/>
      <c r="E674" s="158"/>
      <c r="F674" s="158"/>
      <c r="G674" s="158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</row>
    <row r="675" spans="1:26" ht="13.5" customHeight="1" x14ac:dyDescent="0.25">
      <c r="A675" s="123"/>
      <c r="B675" s="158"/>
      <c r="C675" s="158"/>
      <c r="D675" s="158"/>
      <c r="E675" s="158"/>
      <c r="F675" s="158"/>
      <c r="G675" s="158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</row>
    <row r="676" spans="1:26" ht="13.5" customHeight="1" x14ac:dyDescent="0.25">
      <c r="A676" s="123"/>
      <c r="B676" s="158"/>
      <c r="C676" s="158"/>
      <c r="D676" s="158"/>
      <c r="E676" s="158"/>
      <c r="F676" s="158"/>
      <c r="G676" s="158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</row>
    <row r="677" spans="1:26" ht="13.5" customHeight="1" x14ac:dyDescent="0.25">
      <c r="A677" s="123"/>
      <c r="B677" s="158"/>
      <c r="C677" s="158"/>
      <c r="D677" s="158"/>
      <c r="E677" s="158"/>
      <c r="F677" s="158"/>
      <c r="G677" s="158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</row>
    <row r="678" spans="1:26" ht="13.5" customHeight="1" x14ac:dyDescent="0.25">
      <c r="A678" s="123"/>
      <c r="B678" s="158"/>
      <c r="C678" s="158"/>
      <c r="D678" s="158"/>
      <c r="E678" s="158"/>
      <c r="F678" s="158"/>
      <c r="G678" s="158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</row>
    <row r="679" spans="1:26" ht="13.5" customHeight="1" x14ac:dyDescent="0.25">
      <c r="A679" s="123"/>
      <c r="B679" s="158"/>
      <c r="C679" s="158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</row>
    <row r="680" spans="1:26" ht="13.5" customHeight="1" x14ac:dyDescent="0.25">
      <c r="A680" s="123"/>
      <c r="B680" s="158"/>
      <c r="C680" s="158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</row>
    <row r="681" spans="1:26" ht="13.5" customHeight="1" x14ac:dyDescent="0.25">
      <c r="A681" s="123"/>
      <c r="B681" s="158"/>
      <c r="C681" s="158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</row>
    <row r="682" spans="1:26" ht="13.5" customHeight="1" x14ac:dyDescent="0.25">
      <c r="A682" s="123"/>
      <c r="B682" s="158"/>
      <c r="C682" s="158"/>
      <c r="D682" s="158"/>
      <c r="E682" s="158"/>
      <c r="F682" s="158"/>
      <c r="G682" s="158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</row>
    <row r="683" spans="1:26" ht="13.5" customHeight="1" x14ac:dyDescent="0.25">
      <c r="A683" s="123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</row>
    <row r="684" spans="1:26" ht="13.5" customHeight="1" x14ac:dyDescent="0.25">
      <c r="A684" s="123"/>
      <c r="B684" s="158"/>
      <c r="C684" s="158"/>
      <c r="D684" s="158"/>
      <c r="E684" s="158"/>
      <c r="F684" s="158"/>
      <c r="G684" s="158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</row>
    <row r="685" spans="1:26" ht="13.5" customHeight="1" x14ac:dyDescent="0.25">
      <c r="A685" s="123"/>
      <c r="B685" s="158"/>
      <c r="C685" s="158"/>
      <c r="D685" s="158"/>
      <c r="E685" s="158"/>
      <c r="F685" s="158"/>
      <c r="G685" s="158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</row>
    <row r="686" spans="1:26" ht="13.5" customHeight="1" x14ac:dyDescent="0.25">
      <c r="A686" s="123"/>
      <c r="B686" s="158"/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</row>
    <row r="687" spans="1:26" ht="13.5" customHeight="1" x14ac:dyDescent="0.25">
      <c r="A687" s="123"/>
      <c r="B687" s="158"/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</row>
    <row r="688" spans="1:26" ht="13.5" customHeight="1" x14ac:dyDescent="0.25">
      <c r="A688" s="123"/>
      <c r="B688" s="158"/>
      <c r="C688" s="158"/>
      <c r="D688" s="158"/>
      <c r="E688" s="158"/>
      <c r="F688" s="158"/>
      <c r="G688" s="158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</row>
    <row r="689" spans="1:26" ht="13.5" customHeight="1" x14ac:dyDescent="0.25">
      <c r="A689" s="123"/>
      <c r="B689" s="158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</row>
    <row r="690" spans="1:26" ht="13.5" customHeight="1" x14ac:dyDescent="0.25">
      <c r="A690" s="123"/>
      <c r="B690" s="158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</row>
    <row r="691" spans="1:26" ht="13.5" customHeight="1" x14ac:dyDescent="0.25">
      <c r="A691" s="123"/>
      <c r="B691" s="158"/>
      <c r="C691" s="158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</row>
    <row r="692" spans="1:26" ht="13.5" customHeight="1" x14ac:dyDescent="0.25">
      <c r="A692" s="123"/>
      <c r="B692" s="158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</row>
    <row r="693" spans="1:26" ht="13.5" customHeight="1" x14ac:dyDescent="0.25">
      <c r="A693" s="123"/>
      <c r="B693" s="158"/>
      <c r="C693" s="158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</row>
    <row r="694" spans="1:26" ht="13.5" customHeight="1" x14ac:dyDescent="0.25">
      <c r="A694" s="123"/>
      <c r="B694" s="158"/>
      <c r="C694" s="158"/>
      <c r="D694" s="158"/>
      <c r="E694" s="158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</row>
    <row r="695" spans="1:26" ht="13.5" customHeight="1" x14ac:dyDescent="0.25">
      <c r="A695" s="123"/>
      <c r="B695" s="158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</row>
    <row r="696" spans="1:26" ht="13.5" customHeight="1" x14ac:dyDescent="0.25">
      <c r="A696" s="123"/>
      <c r="B696" s="158"/>
      <c r="C696" s="158"/>
      <c r="D696" s="158"/>
      <c r="E696" s="158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</row>
    <row r="697" spans="1:26" ht="13.5" customHeight="1" x14ac:dyDescent="0.25">
      <c r="A697" s="123"/>
      <c r="B697" s="158"/>
      <c r="C697" s="158"/>
      <c r="D697" s="158"/>
      <c r="E697" s="158"/>
      <c r="F697" s="158"/>
      <c r="G697" s="158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</row>
    <row r="698" spans="1:26" ht="13.5" customHeight="1" x14ac:dyDescent="0.25">
      <c r="A698" s="123"/>
      <c r="B698" s="158"/>
      <c r="C698" s="158"/>
      <c r="D698" s="158"/>
      <c r="E698" s="158"/>
      <c r="F698" s="158"/>
      <c r="G698" s="158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</row>
    <row r="699" spans="1:26" ht="13.5" customHeight="1" x14ac:dyDescent="0.25">
      <c r="A699" s="123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</row>
    <row r="700" spans="1:26" ht="13.5" customHeight="1" x14ac:dyDescent="0.25">
      <c r="A700" s="123"/>
      <c r="B700" s="158"/>
      <c r="C700" s="158"/>
      <c r="D700" s="158"/>
      <c r="E700" s="158"/>
      <c r="F700" s="158"/>
      <c r="G700" s="158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</row>
    <row r="701" spans="1:26" ht="13.5" customHeight="1" x14ac:dyDescent="0.25">
      <c r="A701" s="123"/>
      <c r="B701" s="158"/>
      <c r="C701" s="158"/>
      <c r="D701" s="158"/>
      <c r="E701" s="158"/>
      <c r="F701" s="158"/>
      <c r="G701" s="158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</row>
    <row r="702" spans="1:26" ht="13.5" customHeight="1" x14ac:dyDescent="0.25">
      <c r="A702" s="123"/>
      <c r="B702" s="158"/>
      <c r="C702" s="158"/>
      <c r="D702" s="158"/>
      <c r="E702" s="158"/>
      <c r="F702" s="158"/>
      <c r="G702" s="158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</row>
    <row r="703" spans="1:26" ht="13.5" customHeight="1" x14ac:dyDescent="0.25">
      <c r="A703" s="123"/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</row>
    <row r="704" spans="1:26" ht="13.5" customHeight="1" x14ac:dyDescent="0.25">
      <c r="A704" s="123"/>
      <c r="B704" s="158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</row>
    <row r="705" spans="1:26" ht="13.5" customHeight="1" x14ac:dyDescent="0.25">
      <c r="A705" s="123"/>
      <c r="B705" s="158"/>
      <c r="C705" s="158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</row>
    <row r="706" spans="1:26" ht="13.5" customHeight="1" x14ac:dyDescent="0.25">
      <c r="A706" s="123"/>
      <c r="B706" s="158"/>
      <c r="C706" s="158"/>
      <c r="D706" s="158"/>
      <c r="E706" s="158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</row>
    <row r="707" spans="1:26" ht="13.5" customHeight="1" x14ac:dyDescent="0.25">
      <c r="A707" s="123"/>
      <c r="B707" s="158"/>
      <c r="C707" s="158"/>
      <c r="D707" s="158"/>
      <c r="E707" s="158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</row>
    <row r="708" spans="1:26" ht="13.5" customHeight="1" x14ac:dyDescent="0.25">
      <c r="A708" s="123"/>
      <c r="B708" s="158"/>
      <c r="C708" s="158"/>
      <c r="D708" s="158"/>
      <c r="E708" s="158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</row>
    <row r="709" spans="1:26" ht="13.5" customHeight="1" x14ac:dyDescent="0.25">
      <c r="A709" s="123"/>
      <c r="B709" s="158"/>
      <c r="C709" s="158"/>
      <c r="D709" s="158"/>
      <c r="E709" s="158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</row>
    <row r="710" spans="1:26" ht="13.5" customHeight="1" x14ac:dyDescent="0.25">
      <c r="A710" s="123"/>
      <c r="B710" s="158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</row>
    <row r="711" spans="1:26" ht="13.5" customHeight="1" x14ac:dyDescent="0.25">
      <c r="A711" s="123"/>
      <c r="B711" s="158"/>
      <c r="C711" s="158"/>
      <c r="D711" s="158"/>
      <c r="E711" s="158"/>
      <c r="F711" s="158"/>
      <c r="G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</row>
    <row r="712" spans="1:26" ht="13.5" customHeight="1" x14ac:dyDescent="0.25">
      <c r="A712" s="123"/>
      <c r="B712" s="158"/>
      <c r="C712" s="158"/>
      <c r="D712" s="158"/>
      <c r="E712" s="158"/>
      <c r="F712" s="158"/>
      <c r="G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</row>
    <row r="713" spans="1:26" ht="13.5" customHeight="1" x14ac:dyDescent="0.25">
      <c r="A713" s="123"/>
      <c r="B713" s="158"/>
      <c r="C713" s="158"/>
      <c r="D713" s="158"/>
      <c r="E713" s="158"/>
      <c r="F713" s="158"/>
      <c r="G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</row>
    <row r="714" spans="1:26" ht="13.5" customHeight="1" x14ac:dyDescent="0.25">
      <c r="A714" s="123"/>
      <c r="B714" s="158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</row>
    <row r="715" spans="1:26" ht="13.5" customHeight="1" x14ac:dyDescent="0.25">
      <c r="A715" s="123"/>
      <c r="B715" s="158"/>
      <c r="C715" s="158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</row>
    <row r="716" spans="1:26" ht="13.5" customHeight="1" x14ac:dyDescent="0.25">
      <c r="A716" s="123"/>
      <c r="B716" s="158"/>
      <c r="C716" s="158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</row>
    <row r="717" spans="1:26" ht="13.5" customHeight="1" x14ac:dyDescent="0.25">
      <c r="A717" s="123"/>
      <c r="B717" s="158"/>
      <c r="C717" s="158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</row>
    <row r="718" spans="1:26" ht="13.5" customHeight="1" x14ac:dyDescent="0.25">
      <c r="A718" s="123"/>
      <c r="B718" s="158"/>
      <c r="C718" s="158"/>
      <c r="D718" s="158"/>
      <c r="E718" s="158"/>
      <c r="F718" s="158"/>
      <c r="G718" s="158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</row>
    <row r="719" spans="1:26" ht="13.5" customHeight="1" x14ac:dyDescent="0.25">
      <c r="A719" s="123"/>
      <c r="B719" s="158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</row>
    <row r="720" spans="1:26" ht="13.5" customHeight="1" x14ac:dyDescent="0.25">
      <c r="A720" s="123"/>
      <c r="B720" s="158"/>
      <c r="C720" s="158"/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</row>
    <row r="721" spans="1:26" ht="13.5" customHeight="1" x14ac:dyDescent="0.25">
      <c r="A721" s="123"/>
      <c r="B721" s="158"/>
      <c r="C721" s="158"/>
      <c r="D721" s="158"/>
      <c r="E721" s="158"/>
      <c r="F721" s="158"/>
      <c r="G721" s="158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</row>
    <row r="722" spans="1:26" ht="13.5" customHeight="1" x14ac:dyDescent="0.25">
      <c r="A722" s="123"/>
      <c r="B722" s="158"/>
      <c r="C722" s="158"/>
      <c r="D722" s="158"/>
      <c r="E722" s="158"/>
      <c r="F722" s="158"/>
      <c r="G722" s="158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</row>
    <row r="723" spans="1:26" ht="13.5" customHeight="1" x14ac:dyDescent="0.25">
      <c r="A723" s="123"/>
      <c r="B723" s="158"/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</row>
    <row r="724" spans="1:26" ht="13.5" customHeight="1" x14ac:dyDescent="0.25">
      <c r="A724" s="123"/>
      <c r="B724" s="158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</row>
    <row r="725" spans="1:26" ht="13.5" customHeight="1" x14ac:dyDescent="0.25">
      <c r="A725" s="123"/>
      <c r="B725" s="158"/>
      <c r="C725" s="158"/>
      <c r="D725" s="158"/>
      <c r="E725" s="158"/>
      <c r="F725" s="158"/>
      <c r="G725" s="158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</row>
    <row r="726" spans="1:26" ht="13.5" customHeight="1" x14ac:dyDescent="0.25">
      <c r="A726" s="123"/>
      <c r="B726" s="158"/>
      <c r="C726" s="158"/>
      <c r="D726" s="158"/>
      <c r="E726" s="158"/>
      <c r="F726" s="158"/>
      <c r="G726" s="158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</row>
    <row r="727" spans="1:26" ht="13.5" customHeight="1" x14ac:dyDescent="0.25">
      <c r="A727" s="123"/>
      <c r="B727" s="158"/>
      <c r="C727" s="158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</row>
    <row r="728" spans="1:26" ht="13.5" customHeight="1" x14ac:dyDescent="0.25">
      <c r="A728" s="123"/>
      <c r="B728" s="158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</row>
    <row r="729" spans="1:26" ht="13.5" customHeight="1" x14ac:dyDescent="0.25">
      <c r="A729" s="123"/>
      <c r="B729" s="158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</row>
    <row r="730" spans="1:26" ht="13.5" customHeight="1" x14ac:dyDescent="0.25">
      <c r="A730" s="123"/>
      <c r="B730" s="158"/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</row>
    <row r="731" spans="1:26" ht="13.5" customHeight="1" x14ac:dyDescent="0.25">
      <c r="A731" s="123"/>
      <c r="B731" s="158"/>
      <c r="C731" s="158"/>
      <c r="D731" s="158"/>
      <c r="E731" s="158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</row>
    <row r="732" spans="1:26" ht="13.5" customHeight="1" x14ac:dyDescent="0.25">
      <c r="A732" s="123"/>
      <c r="B732" s="158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</row>
    <row r="733" spans="1:26" ht="13.5" customHeight="1" x14ac:dyDescent="0.25">
      <c r="A733" s="123"/>
      <c r="B733" s="158"/>
      <c r="C733" s="158"/>
      <c r="D733" s="158"/>
      <c r="E733" s="158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</row>
    <row r="734" spans="1:26" ht="13.5" customHeight="1" x14ac:dyDescent="0.25">
      <c r="A734" s="123"/>
      <c r="B734" s="158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</row>
    <row r="735" spans="1:26" ht="13.5" customHeight="1" x14ac:dyDescent="0.25">
      <c r="A735" s="123"/>
      <c r="B735" s="158"/>
      <c r="C735" s="158"/>
      <c r="D735" s="158"/>
      <c r="E735" s="158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</row>
    <row r="736" spans="1:26" ht="13.5" customHeight="1" x14ac:dyDescent="0.25">
      <c r="A736" s="123"/>
      <c r="B736" s="158"/>
      <c r="C736" s="158"/>
      <c r="D736" s="158"/>
      <c r="E736" s="158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</row>
    <row r="737" spans="1:26" ht="13.5" customHeight="1" x14ac:dyDescent="0.25">
      <c r="A737" s="123"/>
      <c r="B737" s="158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</row>
    <row r="738" spans="1:26" ht="13.5" customHeight="1" x14ac:dyDescent="0.25">
      <c r="A738" s="123"/>
      <c r="B738" s="158"/>
      <c r="C738" s="158"/>
      <c r="D738" s="158"/>
      <c r="E738" s="158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</row>
    <row r="739" spans="1:26" ht="13.5" customHeight="1" x14ac:dyDescent="0.25">
      <c r="A739" s="123"/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</row>
    <row r="740" spans="1:26" ht="13.5" customHeight="1" x14ac:dyDescent="0.25">
      <c r="A740" s="123"/>
      <c r="B740" s="158"/>
      <c r="C740" s="158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</row>
    <row r="741" spans="1:26" ht="13.5" customHeight="1" x14ac:dyDescent="0.25">
      <c r="A741" s="123"/>
      <c r="B741" s="158"/>
      <c r="C741" s="158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</row>
    <row r="742" spans="1:26" ht="13.5" customHeight="1" x14ac:dyDescent="0.25">
      <c r="A742" s="123"/>
      <c r="B742" s="158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</row>
    <row r="743" spans="1:26" ht="13.5" customHeight="1" x14ac:dyDescent="0.25">
      <c r="A743" s="123"/>
      <c r="B743" s="158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</row>
    <row r="744" spans="1:26" ht="13.5" customHeight="1" x14ac:dyDescent="0.25">
      <c r="A744" s="123"/>
      <c r="B744" s="158"/>
      <c r="C744" s="158"/>
      <c r="D744" s="158"/>
      <c r="E744" s="158"/>
      <c r="F744" s="158"/>
      <c r="G744" s="158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</row>
    <row r="745" spans="1:26" ht="13.5" customHeight="1" x14ac:dyDescent="0.25">
      <c r="A745" s="123"/>
      <c r="B745" s="158"/>
      <c r="C745" s="158"/>
      <c r="D745" s="158"/>
      <c r="E745" s="158"/>
      <c r="F745" s="158"/>
      <c r="G745" s="158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</row>
    <row r="746" spans="1:26" ht="13.5" customHeight="1" x14ac:dyDescent="0.25">
      <c r="A746" s="123"/>
      <c r="B746" s="158"/>
      <c r="C746" s="158"/>
      <c r="D746" s="158"/>
      <c r="E746" s="158"/>
      <c r="F746" s="158"/>
      <c r="G746" s="158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</row>
    <row r="747" spans="1:26" ht="13.5" customHeight="1" x14ac:dyDescent="0.25">
      <c r="A747" s="123"/>
      <c r="B747" s="158"/>
      <c r="C747" s="158"/>
      <c r="D747" s="158"/>
      <c r="E747" s="158"/>
      <c r="F747" s="158"/>
      <c r="G747" s="158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</row>
    <row r="748" spans="1:26" ht="13.5" customHeight="1" x14ac:dyDescent="0.25">
      <c r="A748" s="123"/>
      <c r="B748" s="158"/>
      <c r="C748" s="158"/>
      <c r="D748" s="158"/>
      <c r="E748" s="158"/>
      <c r="F748" s="158"/>
      <c r="G748" s="158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</row>
    <row r="749" spans="1:26" ht="13.5" customHeight="1" x14ac:dyDescent="0.25">
      <c r="A749" s="123"/>
      <c r="B749" s="158"/>
      <c r="C749" s="158"/>
      <c r="D749" s="158"/>
      <c r="E749" s="158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</row>
    <row r="750" spans="1:26" ht="13.5" customHeight="1" x14ac:dyDescent="0.25">
      <c r="A750" s="123"/>
      <c r="B750" s="158"/>
      <c r="C750" s="158"/>
      <c r="D750" s="158"/>
      <c r="E750" s="158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</row>
    <row r="751" spans="1:26" ht="13.5" customHeight="1" x14ac:dyDescent="0.25">
      <c r="A751" s="123"/>
      <c r="B751" s="158"/>
      <c r="C751" s="158"/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</row>
    <row r="752" spans="1:26" ht="13.5" customHeight="1" x14ac:dyDescent="0.25">
      <c r="A752" s="123"/>
      <c r="B752" s="158"/>
      <c r="C752" s="158"/>
      <c r="D752" s="158"/>
      <c r="E752" s="158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</row>
    <row r="753" spans="1:26" ht="13.5" customHeight="1" x14ac:dyDescent="0.25">
      <c r="A753" s="123"/>
      <c r="B753" s="158"/>
      <c r="C753" s="158"/>
      <c r="D753" s="158"/>
      <c r="E753" s="158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</row>
    <row r="754" spans="1:26" ht="13.5" customHeight="1" x14ac:dyDescent="0.25">
      <c r="A754" s="123"/>
      <c r="B754" s="158"/>
      <c r="C754" s="158"/>
      <c r="D754" s="158"/>
      <c r="E754" s="158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</row>
    <row r="755" spans="1:26" ht="13.5" customHeight="1" x14ac:dyDescent="0.25">
      <c r="A755" s="123"/>
      <c r="B755" s="158"/>
      <c r="C755" s="158"/>
      <c r="D755" s="158"/>
      <c r="E755" s="158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</row>
    <row r="756" spans="1:26" ht="13.5" customHeight="1" x14ac:dyDescent="0.25">
      <c r="A756" s="123"/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</row>
    <row r="757" spans="1:26" ht="13.5" customHeight="1" x14ac:dyDescent="0.25">
      <c r="A757" s="123"/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</row>
    <row r="758" spans="1:26" ht="13.5" customHeight="1" x14ac:dyDescent="0.25">
      <c r="A758" s="123"/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</row>
    <row r="759" spans="1:26" ht="13.5" customHeight="1" x14ac:dyDescent="0.25">
      <c r="A759" s="123"/>
      <c r="B759" s="158"/>
      <c r="C759" s="158"/>
      <c r="D759" s="158"/>
      <c r="E759" s="158"/>
      <c r="F759" s="158"/>
      <c r="G759" s="158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</row>
    <row r="760" spans="1:26" ht="13.5" customHeight="1" x14ac:dyDescent="0.25">
      <c r="A760" s="123"/>
      <c r="B760" s="158"/>
      <c r="C760" s="158"/>
      <c r="D760" s="158"/>
      <c r="E760" s="158"/>
      <c r="F760" s="158"/>
      <c r="G760" s="158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</row>
    <row r="761" spans="1:26" ht="13.5" customHeight="1" x14ac:dyDescent="0.25">
      <c r="A761" s="123"/>
      <c r="B761" s="158"/>
      <c r="C761" s="158"/>
      <c r="D761" s="158"/>
      <c r="E761" s="158"/>
      <c r="F761" s="158"/>
      <c r="G761" s="158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</row>
    <row r="762" spans="1:26" ht="13.5" customHeight="1" x14ac:dyDescent="0.25">
      <c r="A762" s="123"/>
      <c r="B762" s="158"/>
      <c r="C762" s="158"/>
      <c r="D762" s="158"/>
      <c r="E762" s="158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</row>
    <row r="763" spans="1:26" ht="13.5" customHeight="1" x14ac:dyDescent="0.25">
      <c r="A763" s="123"/>
      <c r="B763" s="158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</row>
    <row r="764" spans="1:26" ht="13.5" customHeight="1" x14ac:dyDescent="0.25">
      <c r="A764" s="123"/>
      <c r="B764" s="158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</row>
    <row r="765" spans="1:26" ht="13.5" customHeight="1" x14ac:dyDescent="0.25">
      <c r="A765" s="123"/>
      <c r="B765" s="158"/>
      <c r="C765" s="158"/>
      <c r="D765" s="158"/>
      <c r="E765" s="158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</row>
    <row r="766" spans="1:26" ht="13.5" customHeight="1" x14ac:dyDescent="0.25">
      <c r="A766" s="123"/>
      <c r="B766" s="158"/>
      <c r="C766" s="158"/>
      <c r="D766" s="158"/>
      <c r="E766" s="158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</row>
    <row r="767" spans="1:26" ht="13.5" customHeight="1" x14ac:dyDescent="0.25">
      <c r="A767" s="123"/>
      <c r="B767" s="158"/>
      <c r="C767" s="158"/>
      <c r="D767" s="158"/>
      <c r="E767" s="158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</row>
    <row r="768" spans="1:26" ht="13.5" customHeight="1" x14ac:dyDescent="0.25">
      <c r="A768" s="123"/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</row>
    <row r="769" spans="1:26" ht="13.5" customHeight="1" x14ac:dyDescent="0.25">
      <c r="A769" s="123"/>
      <c r="B769" s="158"/>
      <c r="C769" s="158"/>
      <c r="D769" s="158"/>
      <c r="E769" s="158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</row>
    <row r="770" spans="1:26" ht="13.5" customHeight="1" x14ac:dyDescent="0.25">
      <c r="A770" s="123"/>
      <c r="B770" s="158"/>
      <c r="C770" s="158"/>
      <c r="D770" s="158"/>
      <c r="E770" s="158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</row>
    <row r="771" spans="1:26" ht="13.5" customHeight="1" x14ac:dyDescent="0.25">
      <c r="A771" s="123"/>
      <c r="B771" s="158"/>
      <c r="C771" s="158"/>
      <c r="D771" s="158"/>
      <c r="E771" s="158"/>
      <c r="F771" s="158"/>
      <c r="G771" s="158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</row>
    <row r="772" spans="1:26" ht="13.5" customHeight="1" x14ac:dyDescent="0.25">
      <c r="A772" s="123"/>
      <c r="B772" s="158"/>
      <c r="C772" s="158"/>
      <c r="D772" s="158"/>
      <c r="E772" s="158"/>
      <c r="F772" s="158"/>
      <c r="G772" s="158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</row>
    <row r="773" spans="1:26" ht="13.5" customHeight="1" x14ac:dyDescent="0.25">
      <c r="A773" s="123"/>
      <c r="B773" s="158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</row>
    <row r="774" spans="1:26" ht="13.5" customHeight="1" x14ac:dyDescent="0.25">
      <c r="A774" s="123"/>
      <c r="B774" s="158"/>
      <c r="C774" s="158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</row>
    <row r="775" spans="1:26" ht="13.5" customHeight="1" x14ac:dyDescent="0.25">
      <c r="A775" s="123"/>
      <c r="B775" s="158"/>
      <c r="C775" s="158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</row>
    <row r="776" spans="1:26" ht="13.5" customHeight="1" x14ac:dyDescent="0.25">
      <c r="A776" s="123"/>
      <c r="B776" s="158"/>
      <c r="C776" s="158"/>
      <c r="D776" s="158"/>
      <c r="E776" s="158"/>
      <c r="F776" s="158"/>
      <c r="G776" s="158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</row>
    <row r="777" spans="1:26" ht="13.5" customHeight="1" x14ac:dyDescent="0.25">
      <c r="A777" s="123"/>
      <c r="B777" s="158"/>
      <c r="C777" s="158"/>
      <c r="D777" s="158"/>
      <c r="E777" s="158"/>
      <c r="F777" s="158"/>
      <c r="G777" s="158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</row>
    <row r="778" spans="1:26" ht="13.5" customHeight="1" x14ac:dyDescent="0.25">
      <c r="A778" s="123"/>
      <c r="B778" s="158"/>
      <c r="C778" s="158"/>
      <c r="D778" s="158"/>
      <c r="E778" s="158"/>
      <c r="F778" s="158"/>
      <c r="G778" s="158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</row>
    <row r="779" spans="1:26" ht="13.5" customHeight="1" x14ac:dyDescent="0.25">
      <c r="A779" s="123"/>
      <c r="B779" s="158"/>
      <c r="C779" s="158"/>
      <c r="D779" s="158"/>
      <c r="E779" s="158"/>
      <c r="F779" s="158"/>
      <c r="G779" s="158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</row>
    <row r="780" spans="1:26" ht="13.5" customHeight="1" x14ac:dyDescent="0.25">
      <c r="A780" s="123"/>
      <c r="B780" s="158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</row>
    <row r="781" spans="1:26" ht="13.5" customHeight="1" x14ac:dyDescent="0.25">
      <c r="A781" s="123"/>
      <c r="B781" s="158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</row>
    <row r="782" spans="1:26" ht="13.5" customHeight="1" x14ac:dyDescent="0.25">
      <c r="A782" s="123"/>
      <c r="B782" s="158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</row>
    <row r="783" spans="1:26" ht="13.5" customHeight="1" x14ac:dyDescent="0.25">
      <c r="A783" s="123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</row>
    <row r="784" spans="1:26" ht="13.5" customHeight="1" x14ac:dyDescent="0.25">
      <c r="A784" s="123"/>
      <c r="B784" s="158"/>
      <c r="C784" s="158"/>
      <c r="D784" s="158"/>
      <c r="E784" s="158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</row>
    <row r="785" spans="1:26" ht="13.5" customHeight="1" x14ac:dyDescent="0.25">
      <c r="A785" s="123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</row>
    <row r="786" spans="1:26" ht="13.5" customHeight="1" x14ac:dyDescent="0.25">
      <c r="A786" s="123"/>
      <c r="B786" s="158"/>
      <c r="C786" s="158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</row>
    <row r="787" spans="1:26" ht="13.5" customHeight="1" x14ac:dyDescent="0.25">
      <c r="A787" s="123"/>
      <c r="B787" s="158"/>
      <c r="C787" s="158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</row>
    <row r="788" spans="1:26" ht="13.5" customHeight="1" x14ac:dyDescent="0.25">
      <c r="A788" s="123"/>
      <c r="B788" s="158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</row>
    <row r="789" spans="1:26" ht="13.5" customHeight="1" x14ac:dyDescent="0.25">
      <c r="A789" s="123"/>
      <c r="B789" s="158"/>
      <c r="C789" s="158"/>
      <c r="D789" s="158"/>
      <c r="E789" s="158"/>
      <c r="F789" s="158"/>
      <c r="G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</row>
    <row r="790" spans="1:26" ht="13.5" customHeight="1" x14ac:dyDescent="0.25">
      <c r="A790" s="123"/>
      <c r="B790" s="158"/>
      <c r="C790" s="158"/>
      <c r="D790" s="158"/>
      <c r="E790" s="158"/>
      <c r="F790" s="158"/>
      <c r="G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</row>
    <row r="791" spans="1:26" ht="13.5" customHeight="1" x14ac:dyDescent="0.25">
      <c r="A791" s="123"/>
      <c r="B791" s="158"/>
      <c r="C791" s="158"/>
      <c r="D791" s="158"/>
      <c r="E791" s="158"/>
      <c r="F791" s="158"/>
      <c r="G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</row>
    <row r="792" spans="1:26" ht="13.5" customHeight="1" x14ac:dyDescent="0.25">
      <c r="A792" s="123"/>
      <c r="B792" s="158"/>
      <c r="C792" s="158"/>
      <c r="D792" s="158"/>
      <c r="E792" s="158"/>
      <c r="F792" s="158"/>
      <c r="G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</row>
    <row r="793" spans="1:26" ht="13.5" customHeight="1" x14ac:dyDescent="0.25">
      <c r="A793" s="123"/>
      <c r="B793" s="158"/>
      <c r="C793" s="158"/>
      <c r="D793" s="158"/>
      <c r="E793" s="158"/>
      <c r="F793" s="158"/>
      <c r="G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</row>
    <row r="794" spans="1:26" ht="13.5" customHeight="1" x14ac:dyDescent="0.25">
      <c r="A794" s="123"/>
      <c r="B794" s="158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</row>
    <row r="795" spans="1:26" ht="13.5" customHeight="1" x14ac:dyDescent="0.25">
      <c r="A795" s="123"/>
      <c r="B795" s="158"/>
      <c r="C795" s="158"/>
      <c r="D795" s="158"/>
      <c r="E795" s="158"/>
      <c r="F795" s="158"/>
      <c r="G795" s="158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</row>
    <row r="796" spans="1:26" ht="13.5" customHeight="1" x14ac:dyDescent="0.25">
      <c r="A796" s="123"/>
      <c r="B796" s="158"/>
      <c r="C796" s="158"/>
      <c r="D796" s="158"/>
      <c r="E796" s="158"/>
      <c r="F796" s="158"/>
      <c r="G796" s="158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</row>
    <row r="797" spans="1:26" ht="13.5" customHeight="1" x14ac:dyDescent="0.25">
      <c r="A797" s="123"/>
      <c r="B797" s="158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</row>
    <row r="798" spans="1:26" ht="13.5" customHeight="1" x14ac:dyDescent="0.25">
      <c r="A798" s="123"/>
      <c r="B798" s="158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</row>
    <row r="799" spans="1:26" ht="13.5" customHeight="1" x14ac:dyDescent="0.25">
      <c r="A799" s="123"/>
      <c r="B799" s="158"/>
      <c r="C799" s="158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</row>
    <row r="800" spans="1:26" ht="13.5" customHeight="1" x14ac:dyDescent="0.25">
      <c r="A800" s="123"/>
      <c r="B800" s="158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</row>
    <row r="801" spans="1:26" ht="13.5" customHeight="1" x14ac:dyDescent="0.25">
      <c r="A801" s="123"/>
      <c r="B801" s="158"/>
      <c r="C801" s="158"/>
      <c r="D801" s="158"/>
      <c r="E801" s="158"/>
      <c r="F801" s="158"/>
      <c r="G801" s="158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</row>
    <row r="802" spans="1:26" ht="13.5" customHeight="1" x14ac:dyDescent="0.25">
      <c r="A802" s="123"/>
      <c r="B802" s="158"/>
      <c r="C802" s="158"/>
      <c r="D802" s="158"/>
      <c r="E802" s="158"/>
      <c r="F802" s="158"/>
      <c r="G802" s="158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</row>
    <row r="803" spans="1:26" ht="13.5" customHeight="1" x14ac:dyDescent="0.25">
      <c r="A803" s="123"/>
      <c r="B803" s="158"/>
      <c r="C803" s="158"/>
      <c r="D803" s="158"/>
      <c r="E803" s="158"/>
      <c r="F803" s="158"/>
      <c r="G803" s="158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</row>
    <row r="804" spans="1:26" ht="13.5" customHeight="1" x14ac:dyDescent="0.25">
      <c r="A804" s="123"/>
      <c r="B804" s="158"/>
      <c r="C804" s="158"/>
      <c r="D804" s="158"/>
      <c r="E804" s="158"/>
      <c r="F804" s="158"/>
      <c r="G804" s="158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</row>
    <row r="805" spans="1:26" ht="13.5" customHeight="1" x14ac:dyDescent="0.25">
      <c r="A805" s="123"/>
      <c r="B805" s="158"/>
      <c r="C805" s="158"/>
      <c r="D805" s="158"/>
      <c r="E805" s="158"/>
      <c r="F805" s="158"/>
      <c r="G805" s="158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</row>
    <row r="806" spans="1:26" ht="13.5" customHeight="1" x14ac:dyDescent="0.25">
      <c r="A806" s="123"/>
      <c r="B806" s="158"/>
      <c r="C806" s="158"/>
      <c r="D806" s="158"/>
      <c r="E806" s="158"/>
      <c r="F806" s="158"/>
      <c r="G806" s="158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</row>
    <row r="807" spans="1:26" ht="13.5" customHeight="1" x14ac:dyDescent="0.25">
      <c r="A807" s="123"/>
      <c r="B807" s="158"/>
      <c r="C807" s="158"/>
      <c r="D807" s="158"/>
      <c r="E807" s="158"/>
      <c r="F807" s="158"/>
      <c r="G807" s="158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</row>
    <row r="808" spans="1:26" ht="13.5" customHeight="1" x14ac:dyDescent="0.25">
      <c r="A808" s="123"/>
      <c r="B808" s="158"/>
      <c r="C808" s="158"/>
      <c r="D808" s="158"/>
      <c r="E808" s="158"/>
      <c r="F808" s="158"/>
      <c r="G808" s="158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</row>
    <row r="809" spans="1:26" ht="13.5" customHeight="1" x14ac:dyDescent="0.25">
      <c r="A809" s="123"/>
      <c r="B809" s="158"/>
      <c r="C809" s="158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</row>
    <row r="810" spans="1:26" ht="13.5" customHeight="1" x14ac:dyDescent="0.25">
      <c r="A810" s="123"/>
      <c r="B810" s="158"/>
      <c r="C810" s="158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</row>
    <row r="811" spans="1:26" ht="13.5" customHeight="1" x14ac:dyDescent="0.25">
      <c r="A811" s="123"/>
      <c r="B811" s="158"/>
      <c r="C811" s="158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</row>
    <row r="812" spans="1:26" ht="13.5" customHeight="1" x14ac:dyDescent="0.25">
      <c r="A812" s="123"/>
      <c r="B812" s="158"/>
      <c r="C812" s="158"/>
      <c r="D812" s="158"/>
      <c r="E812" s="158"/>
      <c r="F812" s="158"/>
      <c r="G812" s="158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</row>
    <row r="813" spans="1:26" ht="13.5" customHeight="1" x14ac:dyDescent="0.25">
      <c r="A813" s="123"/>
      <c r="B813" s="158"/>
      <c r="C813" s="158"/>
      <c r="D813" s="158"/>
      <c r="E813" s="158"/>
      <c r="F813" s="158"/>
      <c r="G813" s="158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</row>
    <row r="814" spans="1:26" ht="13.5" customHeight="1" x14ac:dyDescent="0.25">
      <c r="A814" s="123"/>
      <c r="B814" s="158"/>
      <c r="C814" s="158"/>
      <c r="D814" s="158"/>
      <c r="E814" s="158"/>
      <c r="F814" s="158"/>
      <c r="G814" s="158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</row>
    <row r="815" spans="1:26" ht="13.5" customHeight="1" x14ac:dyDescent="0.25">
      <c r="A815" s="123"/>
      <c r="B815" s="158"/>
      <c r="C815" s="158"/>
      <c r="D815" s="158"/>
      <c r="E815" s="158"/>
      <c r="F815" s="158"/>
      <c r="G815" s="158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</row>
    <row r="816" spans="1:26" ht="13.5" customHeight="1" x14ac:dyDescent="0.25">
      <c r="A816" s="123"/>
      <c r="B816" s="158"/>
      <c r="C816" s="158"/>
      <c r="D816" s="158"/>
      <c r="E816" s="158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</row>
    <row r="817" spans="1:26" ht="13.5" customHeight="1" x14ac:dyDescent="0.25">
      <c r="A817" s="123"/>
      <c r="B817" s="158"/>
      <c r="C817" s="158"/>
      <c r="D817" s="158"/>
      <c r="E817" s="158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</row>
    <row r="818" spans="1:26" ht="13.5" customHeight="1" x14ac:dyDescent="0.25">
      <c r="A818" s="123"/>
      <c r="B818" s="158"/>
      <c r="C818" s="158"/>
      <c r="D818" s="158"/>
      <c r="E818" s="158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</row>
    <row r="819" spans="1:26" ht="13.5" customHeight="1" x14ac:dyDescent="0.25">
      <c r="A819" s="123"/>
      <c r="B819" s="158"/>
      <c r="C819" s="158"/>
      <c r="D819" s="158"/>
      <c r="E819" s="158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</row>
    <row r="820" spans="1:26" ht="13.5" customHeight="1" x14ac:dyDescent="0.25">
      <c r="A820" s="123"/>
      <c r="B820" s="158"/>
      <c r="C820" s="158"/>
      <c r="D820" s="158"/>
      <c r="E820" s="158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</row>
    <row r="821" spans="1:26" ht="13.5" customHeight="1" x14ac:dyDescent="0.25">
      <c r="A821" s="123"/>
      <c r="B821" s="158"/>
      <c r="C821" s="158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</row>
    <row r="822" spans="1:26" ht="13.5" customHeight="1" x14ac:dyDescent="0.25">
      <c r="A822" s="123"/>
      <c r="B822" s="158"/>
      <c r="C822" s="158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</row>
    <row r="823" spans="1:26" ht="13.5" customHeight="1" x14ac:dyDescent="0.25">
      <c r="A823" s="123"/>
      <c r="B823" s="158"/>
      <c r="C823" s="158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</row>
    <row r="824" spans="1:26" ht="13.5" customHeight="1" x14ac:dyDescent="0.25">
      <c r="A824" s="123"/>
      <c r="B824" s="158"/>
      <c r="C824" s="158"/>
      <c r="D824" s="158"/>
      <c r="E824" s="158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</row>
    <row r="825" spans="1:26" ht="13.5" customHeight="1" x14ac:dyDescent="0.25">
      <c r="A825" s="123"/>
      <c r="B825" s="158"/>
      <c r="C825" s="158"/>
      <c r="D825" s="158"/>
      <c r="E825" s="158"/>
      <c r="F825" s="158"/>
      <c r="G825" s="158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</row>
    <row r="826" spans="1:26" ht="13.5" customHeight="1" x14ac:dyDescent="0.25">
      <c r="A826" s="123"/>
      <c r="B826" s="158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</row>
    <row r="827" spans="1:26" ht="13.5" customHeight="1" x14ac:dyDescent="0.25">
      <c r="A827" s="123"/>
      <c r="B827" s="158"/>
      <c r="C827" s="158"/>
      <c r="D827" s="158"/>
      <c r="E827" s="158"/>
      <c r="F827" s="158"/>
      <c r="G827" s="158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</row>
    <row r="828" spans="1:26" ht="13.5" customHeight="1" x14ac:dyDescent="0.25">
      <c r="A828" s="123"/>
      <c r="B828" s="158"/>
      <c r="C828" s="158"/>
      <c r="D828" s="158"/>
      <c r="E828" s="158"/>
      <c r="F828" s="158"/>
      <c r="G828" s="158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</row>
    <row r="829" spans="1:26" ht="13.5" customHeight="1" x14ac:dyDescent="0.25">
      <c r="A829" s="123"/>
      <c r="B829" s="158"/>
      <c r="C829" s="158"/>
      <c r="D829" s="158"/>
      <c r="E829" s="158"/>
      <c r="F829" s="158"/>
      <c r="G829" s="158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</row>
    <row r="830" spans="1:26" ht="13.5" customHeight="1" x14ac:dyDescent="0.25">
      <c r="A830" s="123"/>
      <c r="B830" s="158"/>
      <c r="C830" s="158"/>
      <c r="D830" s="158"/>
      <c r="E830" s="158"/>
      <c r="F830" s="158"/>
      <c r="G830" s="158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</row>
    <row r="831" spans="1:26" ht="13.5" customHeight="1" x14ac:dyDescent="0.25">
      <c r="A831" s="123"/>
      <c r="B831" s="158"/>
      <c r="C831" s="158"/>
      <c r="D831" s="158"/>
      <c r="E831" s="158"/>
      <c r="F831" s="158"/>
      <c r="G831" s="158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</row>
    <row r="832" spans="1:26" ht="13.5" customHeight="1" x14ac:dyDescent="0.25">
      <c r="A832" s="123"/>
      <c r="B832" s="158"/>
      <c r="C832" s="158"/>
      <c r="D832" s="158"/>
      <c r="E832" s="158"/>
      <c r="F832" s="158"/>
      <c r="G832" s="158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</row>
    <row r="833" spans="1:26" ht="13.5" customHeight="1" x14ac:dyDescent="0.25">
      <c r="A833" s="123"/>
      <c r="B833" s="158"/>
      <c r="C833" s="158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</row>
    <row r="834" spans="1:26" ht="13.5" customHeight="1" x14ac:dyDescent="0.25">
      <c r="A834" s="123"/>
      <c r="B834" s="158"/>
      <c r="C834" s="158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</row>
    <row r="835" spans="1:26" ht="13.5" customHeight="1" x14ac:dyDescent="0.25">
      <c r="A835" s="123"/>
      <c r="B835" s="158"/>
      <c r="C835" s="158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</row>
    <row r="836" spans="1:26" ht="13.5" customHeight="1" x14ac:dyDescent="0.25">
      <c r="A836" s="123"/>
      <c r="B836" s="158"/>
      <c r="C836" s="158"/>
      <c r="D836" s="158"/>
      <c r="E836" s="158"/>
      <c r="F836" s="158"/>
      <c r="G836" s="158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</row>
    <row r="837" spans="1:26" ht="13.5" customHeight="1" x14ac:dyDescent="0.25">
      <c r="A837" s="123"/>
      <c r="B837" s="158"/>
      <c r="C837" s="158"/>
      <c r="D837" s="158"/>
      <c r="E837" s="158"/>
      <c r="F837" s="158"/>
      <c r="G837" s="158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</row>
    <row r="838" spans="1:26" ht="13.5" customHeight="1" x14ac:dyDescent="0.25">
      <c r="A838" s="123"/>
      <c r="B838" s="158"/>
      <c r="C838" s="158"/>
      <c r="D838" s="158"/>
      <c r="E838" s="158"/>
      <c r="F838" s="158"/>
      <c r="G838" s="158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</row>
    <row r="839" spans="1:26" ht="13.5" customHeight="1" x14ac:dyDescent="0.25">
      <c r="A839" s="123"/>
      <c r="B839" s="158"/>
      <c r="C839" s="158"/>
      <c r="D839" s="158"/>
      <c r="E839" s="158"/>
      <c r="F839" s="158"/>
      <c r="G839" s="158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</row>
    <row r="840" spans="1:26" ht="13.5" customHeight="1" x14ac:dyDescent="0.25">
      <c r="A840" s="123"/>
      <c r="B840" s="158"/>
      <c r="C840" s="158"/>
      <c r="D840" s="158"/>
      <c r="E840" s="158"/>
      <c r="F840" s="158"/>
      <c r="G840" s="158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</row>
    <row r="841" spans="1:26" ht="13.5" customHeight="1" x14ac:dyDescent="0.25">
      <c r="A841" s="123"/>
      <c r="B841" s="158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</row>
    <row r="842" spans="1:26" ht="13.5" customHeight="1" x14ac:dyDescent="0.25">
      <c r="A842" s="123"/>
      <c r="B842" s="158"/>
      <c r="C842" s="158"/>
      <c r="D842" s="158"/>
      <c r="E842" s="158"/>
      <c r="F842" s="158"/>
      <c r="G842" s="158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</row>
    <row r="843" spans="1:26" ht="13.5" customHeight="1" x14ac:dyDescent="0.25">
      <c r="A843" s="123"/>
      <c r="B843" s="158"/>
      <c r="C843" s="158"/>
      <c r="D843" s="158"/>
      <c r="E843" s="158"/>
      <c r="F843" s="158"/>
      <c r="G843" s="158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</row>
    <row r="844" spans="1:26" ht="13.5" customHeight="1" x14ac:dyDescent="0.25">
      <c r="A844" s="123"/>
      <c r="B844" s="158"/>
      <c r="C844" s="158"/>
      <c r="D844" s="158"/>
      <c r="E844" s="158"/>
      <c r="F844" s="158"/>
      <c r="G844" s="158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</row>
    <row r="845" spans="1:26" ht="13.5" customHeight="1" x14ac:dyDescent="0.25">
      <c r="A845" s="123"/>
      <c r="B845" s="158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</row>
    <row r="846" spans="1:26" ht="13.5" customHeight="1" x14ac:dyDescent="0.25">
      <c r="A846" s="123"/>
      <c r="B846" s="158"/>
      <c r="C846" s="158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</row>
    <row r="847" spans="1:26" ht="13.5" customHeight="1" x14ac:dyDescent="0.25">
      <c r="A847" s="123"/>
      <c r="B847" s="158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</row>
    <row r="848" spans="1:26" ht="13.5" customHeight="1" x14ac:dyDescent="0.25">
      <c r="A848" s="123"/>
      <c r="B848" s="158"/>
      <c r="C848" s="158"/>
      <c r="D848" s="158"/>
      <c r="E848" s="158"/>
      <c r="F848" s="158"/>
      <c r="G848" s="158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</row>
    <row r="849" spans="1:26" ht="13.5" customHeight="1" x14ac:dyDescent="0.25">
      <c r="A849" s="123"/>
      <c r="B849" s="158"/>
      <c r="C849" s="158"/>
      <c r="D849" s="158"/>
      <c r="E849" s="158"/>
      <c r="F849" s="158"/>
      <c r="G849" s="158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</row>
    <row r="850" spans="1:26" ht="13.5" customHeight="1" x14ac:dyDescent="0.25">
      <c r="A850" s="123"/>
      <c r="B850" s="158"/>
      <c r="C850" s="158"/>
      <c r="D850" s="158"/>
      <c r="E850" s="158"/>
      <c r="F850" s="158"/>
      <c r="G850" s="158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</row>
    <row r="851" spans="1:26" ht="13.5" customHeight="1" x14ac:dyDescent="0.25">
      <c r="A851" s="123"/>
      <c r="B851" s="158"/>
      <c r="C851" s="158"/>
      <c r="D851" s="158"/>
      <c r="E851" s="158"/>
      <c r="F851" s="158"/>
      <c r="G851" s="158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</row>
    <row r="852" spans="1:26" ht="13.5" customHeight="1" x14ac:dyDescent="0.25">
      <c r="A852" s="123"/>
      <c r="B852" s="158"/>
      <c r="C852" s="158"/>
      <c r="D852" s="158"/>
      <c r="E852" s="158"/>
      <c r="F852" s="158"/>
      <c r="G852" s="158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</row>
    <row r="853" spans="1:26" ht="13.5" customHeight="1" x14ac:dyDescent="0.25">
      <c r="A853" s="123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</row>
    <row r="854" spans="1:26" ht="13.5" customHeight="1" x14ac:dyDescent="0.25">
      <c r="A854" s="123"/>
      <c r="B854" s="158"/>
      <c r="C854" s="158"/>
      <c r="D854" s="158"/>
      <c r="E854" s="158"/>
      <c r="F854" s="158"/>
      <c r="G854" s="158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</row>
    <row r="855" spans="1:26" ht="13.5" customHeight="1" x14ac:dyDescent="0.25">
      <c r="A855" s="123"/>
      <c r="B855" s="158"/>
      <c r="C855" s="158"/>
      <c r="D855" s="158"/>
      <c r="E855" s="158"/>
      <c r="F855" s="158"/>
      <c r="G855" s="158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</row>
    <row r="856" spans="1:26" ht="13.5" customHeight="1" x14ac:dyDescent="0.25">
      <c r="A856" s="123"/>
      <c r="B856" s="158"/>
      <c r="C856" s="158"/>
      <c r="D856" s="158"/>
      <c r="E856" s="158"/>
      <c r="F856" s="158"/>
      <c r="G856" s="158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</row>
    <row r="857" spans="1:26" ht="13.5" customHeight="1" x14ac:dyDescent="0.25">
      <c r="A857" s="123"/>
      <c r="B857" s="158"/>
      <c r="C857" s="158"/>
      <c r="D857" s="158"/>
      <c r="E857" s="158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</row>
    <row r="858" spans="1:26" ht="13.5" customHeight="1" x14ac:dyDescent="0.25">
      <c r="A858" s="123"/>
      <c r="B858" s="158"/>
      <c r="C858" s="158"/>
      <c r="D858" s="158"/>
      <c r="E858" s="158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</row>
    <row r="859" spans="1:26" ht="13.5" customHeight="1" x14ac:dyDescent="0.25">
      <c r="A859" s="123"/>
      <c r="B859" s="158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</row>
    <row r="860" spans="1:26" ht="13.5" customHeight="1" x14ac:dyDescent="0.25">
      <c r="A860" s="123"/>
      <c r="B860" s="158"/>
      <c r="C860" s="158"/>
      <c r="D860" s="158"/>
      <c r="E860" s="158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</row>
    <row r="861" spans="1:26" ht="13.5" customHeight="1" x14ac:dyDescent="0.25">
      <c r="A861" s="123"/>
      <c r="B861" s="158"/>
      <c r="C861" s="158"/>
      <c r="D861" s="158"/>
      <c r="E861" s="158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</row>
    <row r="862" spans="1:26" ht="13.5" customHeight="1" x14ac:dyDescent="0.25">
      <c r="A862" s="123"/>
      <c r="B862" s="158"/>
      <c r="C862" s="158"/>
      <c r="D862" s="158"/>
      <c r="E862" s="158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</row>
    <row r="863" spans="1:26" ht="13.5" customHeight="1" x14ac:dyDescent="0.25">
      <c r="A863" s="123"/>
      <c r="B863" s="158"/>
      <c r="C863" s="158"/>
      <c r="D863" s="158"/>
      <c r="E863" s="158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</row>
    <row r="864" spans="1:26" ht="13.5" customHeight="1" x14ac:dyDescent="0.25">
      <c r="A864" s="123"/>
      <c r="B864" s="158"/>
      <c r="C864" s="158"/>
      <c r="D864" s="158"/>
      <c r="E864" s="158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</row>
    <row r="865" spans="1:26" ht="13.5" customHeight="1" x14ac:dyDescent="0.25">
      <c r="A865" s="123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</row>
    <row r="866" spans="1:26" ht="13.5" customHeight="1" x14ac:dyDescent="0.25">
      <c r="A866" s="123"/>
      <c r="B866" s="158"/>
      <c r="C866" s="158"/>
      <c r="D866" s="158"/>
      <c r="E866" s="158"/>
      <c r="F866" s="158"/>
      <c r="G866" s="158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</row>
    <row r="867" spans="1:26" ht="13.5" customHeight="1" x14ac:dyDescent="0.25">
      <c r="A867" s="123"/>
      <c r="B867" s="158"/>
      <c r="C867" s="158"/>
      <c r="D867" s="158"/>
      <c r="E867" s="158"/>
      <c r="F867" s="158"/>
      <c r="G867" s="158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</row>
    <row r="868" spans="1:26" ht="13.5" customHeight="1" x14ac:dyDescent="0.25">
      <c r="A868" s="123"/>
      <c r="B868" s="158"/>
      <c r="C868" s="158"/>
      <c r="D868" s="158"/>
      <c r="E868" s="158"/>
      <c r="F868" s="158"/>
      <c r="G868" s="158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</row>
    <row r="869" spans="1:26" ht="13.5" customHeight="1" x14ac:dyDescent="0.25">
      <c r="A869" s="123"/>
      <c r="B869" s="158"/>
      <c r="C869" s="158"/>
      <c r="D869" s="158"/>
      <c r="E869" s="158"/>
      <c r="F869" s="158"/>
      <c r="G869" s="158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</row>
    <row r="870" spans="1:26" ht="13.5" customHeight="1" x14ac:dyDescent="0.25">
      <c r="A870" s="123"/>
      <c r="B870" s="158"/>
      <c r="C870" s="158"/>
      <c r="D870" s="158"/>
      <c r="E870" s="158"/>
      <c r="F870" s="158"/>
      <c r="G870" s="158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</row>
    <row r="871" spans="1:26" ht="13.5" customHeight="1" x14ac:dyDescent="0.25">
      <c r="A871" s="123"/>
      <c r="B871" s="158"/>
      <c r="C871" s="158"/>
      <c r="D871" s="158"/>
      <c r="E871" s="158"/>
      <c r="F871" s="158"/>
      <c r="G871" s="158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</row>
    <row r="872" spans="1:26" ht="13.5" customHeight="1" x14ac:dyDescent="0.25">
      <c r="A872" s="123"/>
      <c r="B872" s="158"/>
      <c r="C872" s="158"/>
      <c r="D872" s="158"/>
      <c r="E872" s="158"/>
      <c r="F872" s="158"/>
      <c r="G872" s="158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</row>
    <row r="873" spans="1:26" ht="13.5" customHeight="1" x14ac:dyDescent="0.25">
      <c r="A873" s="123"/>
      <c r="B873" s="158"/>
      <c r="C873" s="158"/>
      <c r="D873" s="158"/>
      <c r="E873" s="158"/>
      <c r="F873" s="158"/>
      <c r="G873" s="158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</row>
    <row r="874" spans="1:26" ht="13.5" customHeight="1" x14ac:dyDescent="0.25">
      <c r="A874" s="123"/>
      <c r="B874" s="158"/>
      <c r="C874" s="158"/>
      <c r="D874" s="158"/>
      <c r="E874" s="158"/>
      <c r="F874" s="158"/>
      <c r="G874" s="158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</row>
    <row r="875" spans="1:26" ht="13.5" customHeight="1" x14ac:dyDescent="0.25">
      <c r="A875" s="123"/>
      <c r="B875" s="158"/>
      <c r="C875" s="158"/>
      <c r="D875" s="158"/>
      <c r="E875" s="158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</row>
    <row r="876" spans="1:26" ht="13.5" customHeight="1" x14ac:dyDescent="0.25">
      <c r="A876" s="123"/>
      <c r="B876" s="158"/>
      <c r="C876" s="158"/>
      <c r="D876" s="158"/>
      <c r="E876" s="158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</row>
    <row r="877" spans="1:26" ht="13.5" customHeight="1" x14ac:dyDescent="0.25">
      <c r="A877" s="123"/>
      <c r="B877" s="158"/>
      <c r="C877" s="158"/>
      <c r="D877" s="158"/>
      <c r="E877" s="158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</row>
    <row r="878" spans="1:26" ht="13.5" customHeight="1" x14ac:dyDescent="0.25">
      <c r="A878" s="123"/>
      <c r="B878" s="158"/>
      <c r="C878" s="158"/>
      <c r="D878" s="158"/>
      <c r="E878" s="158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</row>
    <row r="879" spans="1:26" ht="13.5" customHeight="1" x14ac:dyDescent="0.25">
      <c r="A879" s="123"/>
      <c r="B879" s="158"/>
      <c r="C879" s="158"/>
      <c r="D879" s="158"/>
      <c r="E879" s="158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</row>
    <row r="880" spans="1:26" ht="13.5" customHeight="1" x14ac:dyDescent="0.25">
      <c r="A880" s="123"/>
      <c r="B880" s="158"/>
      <c r="C880" s="158"/>
      <c r="D880" s="158"/>
      <c r="E880" s="158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</row>
    <row r="881" spans="1:26" ht="13.5" customHeight="1" x14ac:dyDescent="0.25">
      <c r="A881" s="123"/>
      <c r="B881" s="158"/>
      <c r="C881" s="158"/>
      <c r="D881" s="158"/>
      <c r="E881" s="158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</row>
    <row r="882" spans="1:26" ht="13.5" customHeight="1" x14ac:dyDescent="0.25">
      <c r="A882" s="123"/>
      <c r="B882" s="158"/>
      <c r="C882" s="158"/>
      <c r="D882" s="158"/>
      <c r="E882" s="158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</row>
    <row r="883" spans="1:26" ht="13.5" customHeight="1" x14ac:dyDescent="0.25">
      <c r="A883" s="123"/>
      <c r="B883" s="158"/>
      <c r="C883" s="158"/>
      <c r="D883" s="158"/>
      <c r="E883" s="158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</row>
    <row r="884" spans="1:26" ht="13.5" customHeight="1" x14ac:dyDescent="0.25">
      <c r="A884" s="123"/>
      <c r="B884" s="158"/>
      <c r="C884" s="158"/>
      <c r="D884" s="158"/>
      <c r="E884" s="158"/>
      <c r="F884" s="158"/>
      <c r="G884" s="158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</row>
    <row r="885" spans="1:26" ht="13.5" customHeight="1" x14ac:dyDescent="0.25">
      <c r="A885" s="123"/>
      <c r="B885" s="158"/>
      <c r="C885" s="158"/>
      <c r="D885" s="158"/>
      <c r="E885" s="158"/>
      <c r="F885" s="158"/>
      <c r="G885" s="158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</row>
    <row r="886" spans="1:26" ht="13.5" customHeight="1" x14ac:dyDescent="0.25">
      <c r="A886" s="123"/>
      <c r="B886" s="158"/>
      <c r="C886" s="158"/>
      <c r="D886" s="158"/>
      <c r="E886" s="158"/>
      <c r="F886" s="158"/>
      <c r="G886" s="158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</row>
    <row r="887" spans="1:26" ht="13.5" customHeight="1" x14ac:dyDescent="0.25">
      <c r="A887" s="123"/>
      <c r="B887" s="158"/>
      <c r="C887" s="158"/>
      <c r="D887" s="158"/>
      <c r="E887" s="158"/>
      <c r="F887" s="158"/>
      <c r="G887" s="158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</row>
    <row r="888" spans="1:26" ht="13.5" customHeight="1" x14ac:dyDescent="0.25">
      <c r="A888" s="123"/>
      <c r="B888" s="158"/>
      <c r="C888" s="158"/>
      <c r="D888" s="158"/>
      <c r="E888" s="158"/>
      <c r="F888" s="158"/>
      <c r="G888" s="158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</row>
    <row r="889" spans="1:26" ht="13.5" customHeight="1" x14ac:dyDescent="0.25">
      <c r="A889" s="123"/>
      <c r="B889" s="158"/>
      <c r="C889" s="158"/>
      <c r="D889" s="158"/>
      <c r="E889" s="158"/>
      <c r="F889" s="158"/>
      <c r="G889" s="158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</row>
    <row r="890" spans="1:26" ht="13.5" customHeight="1" x14ac:dyDescent="0.25">
      <c r="A890" s="123"/>
      <c r="B890" s="158"/>
      <c r="C890" s="158"/>
      <c r="D890" s="158"/>
      <c r="E890" s="158"/>
      <c r="F890" s="158"/>
      <c r="G890" s="158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</row>
    <row r="891" spans="1:26" ht="13.5" customHeight="1" x14ac:dyDescent="0.25">
      <c r="A891" s="123"/>
      <c r="B891" s="158"/>
      <c r="C891" s="158"/>
      <c r="D891" s="158"/>
      <c r="E891" s="158"/>
      <c r="F891" s="158"/>
      <c r="G891" s="158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</row>
    <row r="892" spans="1:26" ht="13.5" customHeight="1" x14ac:dyDescent="0.25">
      <c r="A892" s="123"/>
      <c r="B892" s="158"/>
      <c r="C892" s="158"/>
      <c r="D892" s="158"/>
      <c r="E892" s="158"/>
      <c r="F892" s="158"/>
      <c r="G892" s="158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</row>
    <row r="893" spans="1:26" ht="13.5" customHeight="1" x14ac:dyDescent="0.25">
      <c r="A893" s="123"/>
      <c r="B893" s="158"/>
      <c r="C893" s="158"/>
      <c r="D893" s="158"/>
      <c r="E893" s="158"/>
      <c r="F893" s="158"/>
      <c r="G893" s="158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</row>
    <row r="894" spans="1:26" ht="13.5" customHeight="1" x14ac:dyDescent="0.25">
      <c r="A894" s="123"/>
      <c r="B894" s="158"/>
      <c r="C894" s="158"/>
      <c r="D894" s="158"/>
      <c r="E894" s="158"/>
      <c r="F894" s="158"/>
      <c r="G894" s="158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</row>
    <row r="895" spans="1:26" ht="13.5" customHeight="1" x14ac:dyDescent="0.25">
      <c r="A895" s="123"/>
      <c r="B895" s="158"/>
      <c r="C895" s="158"/>
      <c r="D895" s="158"/>
      <c r="E895" s="158"/>
      <c r="F895" s="158"/>
      <c r="G895" s="158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</row>
    <row r="896" spans="1:26" ht="13.5" customHeight="1" x14ac:dyDescent="0.25">
      <c r="A896" s="123"/>
      <c r="B896" s="158"/>
      <c r="C896" s="158"/>
      <c r="D896" s="158"/>
      <c r="E896" s="158"/>
      <c r="F896" s="158"/>
      <c r="G896" s="158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</row>
    <row r="897" spans="1:26" ht="13.5" customHeight="1" x14ac:dyDescent="0.25">
      <c r="A897" s="123"/>
      <c r="B897" s="158"/>
      <c r="C897" s="158"/>
      <c r="D897" s="158"/>
      <c r="E897" s="158"/>
      <c r="F897" s="158"/>
      <c r="G897" s="158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</row>
    <row r="898" spans="1:26" ht="13.5" customHeight="1" x14ac:dyDescent="0.25">
      <c r="A898" s="123"/>
      <c r="B898" s="158"/>
      <c r="C898" s="158"/>
      <c r="D898" s="158"/>
      <c r="E898" s="158"/>
      <c r="F898" s="158"/>
      <c r="G898" s="158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</row>
    <row r="899" spans="1:26" ht="13.5" customHeight="1" x14ac:dyDescent="0.25">
      <c r="A899" s="123"/>
      <c r="B899" s="158"/>
      <c r="C899" s="158"/>
      <c r="D899" s="158"/>
      <c r="E899" s="158"/>
      <c r="F899" s="158"/>
      <c r="G899" s="158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</row>
    <row r="900" spans="1:26" ht="13.5" customHeight="1" x14ac:dyDescent="0.25">
      <c r="A900" s="123"/>
      <c r="B900" s="158"/>
      <c r="C900" s="158"/>
      <c r="D900" s="158"/>
      <c r="E900" s="158"/>
      <c r="F900" s="158"/>
      <c r="G900" s="158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</row>
    <row r="901" spans="1:26" ht="13.5" customHeight="1" x14ac:dyDescent="0.25">
      <c r="A901" s="123"/>
      <c r="B901" s="158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</row>
    <row r="902" spans="1:26" ht="13.5" customHeight="1" x14ac:dyDescent="0.25">
      <c r="A902" s="123"/>
      <c r="B902" s="158"/>
      <c r="C902" s="158"/>
      <c r="D902" s="158"/>
      <c r="E902" s="158"/>
      <c r="F902" s="158"/>
      <c r="G902" s="158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</row>
    <row r="903" spans="1:26" ht="13.5" customHeight="1" x14ac:dyDescent="0.25">
      <c r="A903" s="123"/>
      <c r="B903" s="158"/>
      <c r="C903" s="158"/>
      <c r="D903" s="158"/>
      <c r="E903" s="158"/>
      <c r="F903" s="158"/>
      <c r="G903" s="158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</row>
    <row r="904" spans="1:26" ht="13.5" customHeight="1" x14ac:dyDescent="0.25">
      <c r="A904" s="123"/>
      <c r="B904" s="158"/>
      <c r="C904" s="158"/>
      <c r="D904" s="158"/>
      <c r="E904" s="158"/>
      <c r="F904" s="158"/>
      <c r="G904" s="158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</row>
    <row r="905" spans="1:26" ht="13.5" customHeight="1" x14ac:dyDescent="0.25">
      <c r="A905" s="123"/>
      <c r="B905" s="158"/>
      <c r="C905" s="158"/>
      <c r="D905" s="158"/>
      <c r="E905" s="158"/>
      <c r="F905" s="158"/>
      <c r="G905" s="158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</row>
    <row r="906" spans="1:26" ht="13.5" customHeight="1" x14ac:dyDescent="0.25">
      <c r="A906" s="123"/>
      <c r="B906" s="158"/>
      <c r="C906" s="158"/>
      <c r="D906" s="158"/>
      <c r="E906" s="158"/>
      <c r="F906" s="158"/>
      <c r="G906" s="158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</row>
    <row r="907" spans="1:26" ht="13.5" customHeight="1" x14ac:dyDescent="0.25">
      <c r="A907" s="123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</row>
    <row r="908" spans="1:26" ht="13.5" customHeight="1" x14ac:dyDescent="0.25">
      <c r="A908" s="123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</row>
    <row r="909" spans="1:26" ht="13.5" customHeight="1" x14ac:dyDescent="0.25">
      <c r="A909" s="123"/>
      <c r="B909" s="158"/>
      <c r="C909" s="158"/>
      <c r="D909" s="158"/>
      <c r="E909" s="158"/>
      <c r="F909" s="158"/>
      <c r="G909" s="158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</row>
    <row r="910" spans="1:26" ht="13.5" customHeight="1" x14ac:dyDescent="0.25">
      <c r="A910" s="123"/>
      <c r="B910" s="158"/>
      <c r="C910" s="158"/>
      <c r="D910" s="158"/>
      <c r="E910" s="158"/>
      <c r="F910" s="158"/>
      <c r="G910" s="158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</row>
    <row r="911" spans="1:26" ht="13.5" customHeight="1" x14ac:dyDescent="0.25">
      <c r="A911" s="123"/>
      <c r="B911" s="158"/>
      <c r="C911" s="158"/>
      <c r="D911" s="158"/>
      <c r="E911" s="158"/>
      <c r="F911" s="158"/>
      <c r="G911" s="158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</row>
    <row r="912" spans="1:26" ht="13.5" customHeight="1" x14ac:dyDescent="0.25">
      <c r="A912" s="123"/>
      <c r="B912" s="158"/>
      <c r="C912" s="158"/>
      <c r="D912" s="158"/>
      <c r="E912" s="158"/>
      <c r="F912" s="158"/>
      <c r="G912" s="158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</row>
    <row r="913" spans="1:26" ht="13.5" customHeight="1" x14ac:dyDescent="0.25">
      <c r="A913" s="123"/>
      <c r="B913" s="158"/>
      <c r="C913" s="158"/>
      <c r="D913" s="158"/>
      <c r="E913" s="158"/>
      <c r="F913" s="158"/>
      <c r="G913" s="158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</row>
    <row r="914" spans="1:26" ht="13.5" customHeight="1" x14ac:dyDescent="0.25">
      <c r="A914" s="123"/>
      <c r="B914" s="158"/>
      <c r="C914" s="158"/>
      <c r="D914" s="158"/>
      <c r="E914" s="158"/>
      <c r="F914" s="158"/>
      <c r="G914" s="158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</row>
    <row r="915" spans="1:26" ht="13.5" customHeight="1" x14ac:dyDescent="0.25">
      <c r="A915" s="123"/>
      <c r="B915" s="158"/>
      <c r="C915" s="158"/>
      <c r="D915" s="158"/>
      <c r="E915" s="158"/>
      <c r="F915" s="158"/>
      <c r="G915" s="158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</row>
    <row r="916" spans="1:26" ht="13.5" customHeight="1" x14ac:dyDescent="0.25">
      <c r="A916" s="123"/>
      <c r="B916" s="158"/>
      <c r="C916" s="158"/>
      <c r="D916" s="158"/>
      <c r="E916" s="158"/>
      <c r="F916" s="158"/>
      <c r="G916" s="158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</row>
    <row r="917" spans="1:26" ht="13.5" customHeight="1" x14ac:dyDescent="0.25">
      <c r="A917" s="123"/>
      <c r="B917" s="158"/>
      <c r="C917" s="158"/>
      <c r="D917" s="158"/>
      <c r="E917" s="158"/>
      <c r="F917" s="158"/>
      <c r="G917" s="158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</row>
    <row r="918" spans="1:26" ht="13.5" customHeight="1" x14ac:dyDescent="0.25">
      <c r="A918" s="123"/>
      <c r="B918" s="158"/>
      <c r="C918" s="158"/>
      <c r="D918" s="158"/>
      <c r="E918" s="158"/>
      <c r="F918" s="158"/>
      <c r="G918" s="158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</row>
    <row r="919" spans="1:26" ht="13.5" customHeight="1" x14ac:dyDescent="0.25">
      <c r="A919" s="123"/>
      <c r="B919" s="158"/>
      <c r="C919" s="158"/>
      <c r="D919" s="158"/>
      <c r="E919" s="158"/>
      <c r="F919" s="158"/>
      <c r="G919" s="158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</row>
    <row r="920" spans="1:26" ht="13.5" customHeight="1" x14ac:dyDescent="0.25">
      <c r="A920" s="123"/>
      <c r="B920" s="158"/>
      <c r="C920" s="158"/>
      <c r="D920" s="158"/>
      <c r="E920" s="158"/>
      <c r="F920" s="158"/>
      <c r="G920" s="158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</row>
    <row r="921" spans="1:26" ht="13.5" customHeight="1" x14ac:dyDescent="0.25">
      <c r="A921" s="123"/>
      <c r="B921" s="158"/>
      <c r="C921" s="158"/>
      <c r="D921" s="158"/>
      <c r="E921" s="158"/>
      <c r="F921" s="158"/>
      <c r="G921" s="158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</row>
    <row r="922" spans="1:26" ht="13.5" customHeight="1" x14ac:dyDescent="0.25">
      <c r="A922" s="123"/>
      <c r="B922" s="158"/>
      <c r="C922" s="158"/>
      <c r="D922" s="158"/>
      <c r="E922" s="158"/>
      <c r="F922" s="158"/>
      <c r="G922" s="158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</row>
    <row r="923" spans="1:26" ht="13.5" customHeight="1" x14ac:dyDescent="0.25">
      <c r="A923" s="123"/>
      <c r="B923" s="158"/>
      <c r="C923" s="158"/>
      <c r="D923" s="158"/>
      <c r="E923" s="158"/>
      <c r="F923" s="158"/>
      <c r="G923" s="158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</row>
    <row r="924" spans="1:26" ht="13.5" customHeight="1" x14ac:dyDescent="0.25">
      <c r="A924" s="123"/>
      <c r="B924" s="158"/>
      <c r="C924" s="158"/>
      <c r="D924" s="158"/>
      <c r="E924" s="158"/>
      <c r="F924" s="158"/>
      <c r="G924" s="158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</row>
    <row r="925" spans="1:26" ht="13.5" customHeight="1" x14ac:dyDescent="0.25">
      <c r="A925" s="123"/>
      <c r="B925" s="158"/>
      <c r="C925" s="158"/>
      <c r="D925" s="158"/>
      <c r="E925" s="158"/>
      <c r="F925" s="158"/>
      <c r="G925" s="158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</row>
    <row r="926" spans="1:26" ht="13.5" customHeight="1" x14ac:dyDescent="0.25">
      <c r="A926" s="123"/>
      <c r="B926" s="158"/>
      <c r="C926" s="158"/>
      <c r="D926" s="158"/>
      <c r="E926" s="158"/>
      <c r="F926" s="158"/>
      <c r="G926" s="158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</row>
    <row r="927" spans="1:26" ht="13.5" customHeight="1" x14ac:dyDescent="0.25">
      <c r="A927" s="123"/>
      <c r="B927" s="158"/>
      <c r="C927" s="158"/>
      <c r="D927" s="158"/>
      <c r="E927" s="158"/>
      <c r="F927" s="158"/>
      <c r="G927" s="158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</row>
    <row r="928" spans="1:26" ht="13.5" customHeight="1" x14ac:dyDescent="0.25">
      <c r="A928" s="123"/>
      <c r="B928" s="158"/>
      <c r="C928" s="158"/>
      <c r="D928" s="158"/>
      <c r="E928" s="158"/>
      <c r="F928" s="158"/>
      <c r="G928" s="158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</row>
    <row r="929" spans="1:26" ht="13.5" customHeight="1" x14ac:dyDescent="0.25">
      <c r="A929" s="123"/>
      <c r="B929" s="158"/>
      <c r="C929" s="158"/>
      <c r="D929" s="158"/>
      <c r="E929" s="158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</row>
    <row r="930" spans="1:26" ht="13.5" customHeight="1" x14ac:dyDescent="0.25">
      <c r="A930" s="123"/>
      <c r="B930" s="158"/>
      <c r="C930" s="158"/>
      <c r="D930" s="158"/>
      <c r="E930" s="158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</row>
    <row r="931" spans="1:26" ht="13.5" customHeight="1" x14ac:dyDescent="0.25">
      <c r="A931" s="123"/>
      <c r="B931" s="158"/>
      <c r="C931" s="158"/>
      <c r="D931" s="158"/>
      <c r="E931" s="158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</row>
    <row r="932" spans="1:26" ht="13.5" customHeight="1" x14ac:dyDescent="0.25">
      <c r="A932" s="123"/>
      <c r="B932" s="158"/>
      <c r="C932" s="158"/>
      <c r="D932" s="158"/>
      <c r="E932" s="158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</row>
    <row r="933" spans="1:26" ht="13.5" customHeight="1" x14ac:dyDescent="0.25">
      <c r="A933" s="123"/>
      <c r="B933" s="158"/>
      <c r="C933" s="158"/>
      <c r="D933" s="158"/>
      <c r="E933" s="158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</row>
    <row r="934" spans="1:26" ht="13.5" customHeight="1" x14ac:dyDescent="0.25">
      <c r="A934" s="123"/>
      <c r="B934" s="158"/>
      <c r="C934" s="158"/>
      <c r="D934" s="158"/>
      <c r="E934" s="158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</row>
    <row r="935" spans="1:26" ht="13.5" customHeight="1" x14ac:dyDescent="0.25">
      <c r="A935" s="123"/>
      <c r="B935" s="158"/>
      <c r="C935" s="158"/>
      <c r="D935" s="158"/>
      <c r="E935" s="158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</row>
    <row r="936" spans="1:26" ht="13.5" customHeight="1" x14ac:dyDescent="0.25">
      <c r="A936" s="123"/>
      <c r="B936" s="158"/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</row>
    <row r="937" spans="1:26" ht="13.5" customHeight="1" x14ac:dyDescent="0.25">
      <c r="A937" s="123"/>
      <c r="B937" s="158"/>
      <c r="C937" s="158"/>
      <c r="D937" s="158"/>
      <c r="E937" s="158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</row>
    <row r="938" spans="1:26" ht="13.5" customHeight="1" x14ac:dyDescent="0.25">
      <c r="A938" s="123"/>
      <c r="B938" s="158"/>
      <c r="C938" s="158"/>
      <c r="D938" s="158"/>
      <c r="E938" s="158"/>
      <c r="F938" s="158"/>
      <c r="G938" s="158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</row>
    <row r="939" spans="1:26" ht="13.5" customHeight="1" x14ac:dyDescent="0.25">
      <c r="A939" s="123"/>
      <c r="B939" s="158"/>
      <c r="C939" s="158"/>
      <c r="D939" s="158"/>
      <c r="E939" s="158"/>
      <c r="F939" s="158"/>
      <c r="G939" s="158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</row>
    <row r="940" spans="1:26" ht="13.5" customHeight="1" x14ac:dyDescent="0.25">
      <c r="A940" s="123"/>
      <c r="B940" s="158"/>
      <c r="C940" s="158"/>
      <c r="D940" s="158"/>
      <c r="E940" s="158"/>
      <c r="F940" s="158"/>
      <c r="G940" s="158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</row>
    <row r="941" spans="1:26" ht="13.5" customHeight="1" x14ac:dyDescent="0.25">
      <c r="A941" s="123"/>
      <c r="B941" s="158"/>
      <c r="C941" s="158"/>
      <c r="D941" s="158"/>
      <c r="E941" s="158"/>
      <c r="F941" s="158"/>
      <c r="G941" s="158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</row>
    <row r="942" spans="1:26" ht="13.5" customHeight="1" x14ac:dyDescent="0.25">
      <c r="A942" s="123"/>
      <c r="B942" s="158"/>
      <c r="C942" s="158"/>
      <c r="D942" s="158"/>
      <c r="E942" s="158"/>
      <c r="F942" s="158"/>
      <c r="G942" s="158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</row>
    <row r="943" spans="1:26" ht="13.5" customHeight="1" x14ac:dyDescent="0.25">
      <c r="A943" s="123"/>
      <c r="B943" s="158"/>
      <c r="C943" s="158"/>
      <c r="D943" s="158"/>
      <c r="E943" s="158"/>
      <c r="F943" s="158"/>
      <c r="G943" s="158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</row>
    <row r="944" spans="1:26" ht="13.5" customHeight="1" x14ac:dyDescent="0.25">
      <c r="A944" s="123"/>
      <c r="B944" s="158"/>
      <c r="C944" s="158"/>
      <c r="D944" s="158"/>
      <c r="E944" s="158"/>
      <c r="F944" s="158"/>
      <c r="G944" s="158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</row>
    <row r="945" spans="1:26" ht="13.5" customHeight="1" x14ac:dyDescent="0.25">
      <c r="A945" s="123"/>
      <c r="B945" s="158"/>
      <c r="C945" s="158"/>
      <c r="D945" s="158"/>
      <c r="E945" s="158"/>
      <c r="F945" s="158"/>
      <c r="G945" s="158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</row>
    <row r="946" spans="1:26" ht="13.5" customHeight="1" x14ac:dyDescent="0.25">
      <c r="A946" s="123"/>
      <c r="B946" s="158"/>
      <c r="C946" s="158"/>
      <c r="D946" s="158"/>
      <c r="E946" s="158"/>
      <c r="F946" s="158"/>
      <c r="G946" s="158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</row>
    <row r="947" spans="1:26" ht="13.5" customHeight="1" x14ac:dyDescent="0.25">
      <c r="A947" s="123"/>
      <c r="B947" s="158"/>
      <c r="C947" s="158"/>
      <c r="D947" s="158"/>
      <c r="E947" s="158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</row>
    <row r="948" spans="1:26" ht="13.5" customHeight="1" x14ac:dyDescent="0.25">
      <c r="A948" s="123"/>
      <c r="B948" s="158"/>
      <c r="C948" s="158"/>
      <c r="D948" s="158"/>
      <c r="E948" s="158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</row>
    <row r="949" spans="1:26" ht="13.5" customHeight="1" x14ac:dyDescent="0.25">
      <c r="A949" s="123"/>
      <c r="B949" s="158"/>
      <c r="C949" s="158"/>
      <c r="D949" s="158"/>
      <c r="E949" s="158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</row>
    <row r="950" spans="1:26" ht="13.5" customHeight="1" x14ac:dyDescent="0.25">
      <c r="A950" s="123"/>
      <c r="B950" s="158"/>
      <c r="C950" s="158"/>
      <c r="D950" s="158"/>
      <c r="E950" s="158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</row>
    <row r="951" spans="1:26" ht="13.5" customHeight="1" x14ac:dyDescent="0.25">
      <c r="A951" s="123"/>
      <c r="B951" s="158"/>
      <c r="C951" s="158"/>
      <c r="D951" s="158"/>
      <c r="E951" s="158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</row>
    <row r="952" spans="1:26" ht="13.5" customHeight="1" x14ac:dyDescent="0.25">
      <c r="A952" s="123"/>
      <c r="B952" s="158"/>
      <c r="C952" s="158"/>
      <c r="D952" s="158"/>
      <c r="E952" s="158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</row>
    <row r="953" spans="1:26" ht="13.5" customHeight="1" x14ac:dyDescent="0.25">
      <c r="A953" s="123"/>
      <c r="B953" s="158"/>
      <c r="C953" s="158"/>
      <c r="D953" s="158"/>
      <c r="E953" s="158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</row>
    <row r="954" spans="1:26" ht="13.5" customHeight="1" x14ac:dyDescent="0.25">
      <c r="A954" s="123"/>
      <c r="B954" s="158"/>
      <c r="C954" s="158"/>
      <c r="D954" s="158"/>
      <c r="E954" s="158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</row>
    <row r="955" spans="1:26" ht="13.5" customHeight="1" x14ac:dyDescent="0.25">
      <c r="A955" s="123"/>
      <c r="B955" s="158"/>
      <c r="C955" s="158"/>
      <c r="D955" s="158"/>
      <c r="E955" s="158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</row>
    <row r="956" spans="1:26" ht="13.5" customHeight="1" x14ac:dyDescent="0.25">
      <c r="A956" s="123"/>
      <c r="B956" s="158"/>
      <c r="C956" s="158"/>
      <c r="D956" s="158"/>
      <c r="E956" s="158"/>
      <c r="F956" s="158"/>
      <c r="G956" s="158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</row>
    <row r="957" spans="1:26" ht="13.5" customHeight="1" x14ac:dyDescent="0.25">
      <c r="A957" s="123"/>
      <c r="B957" s="158"/>
      <c r="C957" s="158"/>
      <c r="D957" s="158"/>
      <c r="E957" s="158"/>
      <c r="F957" s="158"/>
      <c r="G957" s="158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</row>
    <row r="958" spans="1:26" ht="13.5" customHeight="1" x14ac:dyDescent="0.25">
      <c r="A958" s="123"/>
      <c r="B958" s="158"/>
      <c r="C958" s="158"/>
      <c r="D958" s="158"/>
      <c r="E958" s="158"/>
      <c r="F958" s="158"/>
      <c r="G958" s="158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</row>
    <row r="959" spans="1:26" ht="13.5" customHeight="1" x14ac:dyDescent="0.25">
      <c r="A959" s="123"/>
      <c r="B959" s="158"/>
      <c r="C959" s="158"/>
      <c r="D959" s="158"/>
      <c r="E959" s="158"/>
      <c r="F959" s="158"/>
      <c r="G959" s="158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</row>
    <row r="960" spans="1:26" ht="13.5" customHeight="1" x14ac:dyDescent="0.25">
      <c r="A960" s="123"/>
      <c r="B960" s="158"/>
      <c r="C960" s="158"/>
      <c r="D960" s="158"/>
      <c r="E960" s="158"/>
      <c r="F960" s="158"/>
      <c r="G960" s="158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</row>
    <row r="961" spans="1:26" ht="13.5" customHeight="1" x14ac:dyDescent="0.25">
      <c r="A961" s="123"/>
      <c r="B961" s="158"/>
      <c r="C961" s="158"/>
      <c r="D961" s="158"/>
      <c r="E961" s="158"/>
      <c r="F961" s="158"/>
      <c r="G961" s="158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</row>
    <row r="962" spans="1:26" ht="13.5" customHeight="1" x14ac:dyDescent="0.25">
      <c r="A962" s="123"/>
      <c r="B962" s="158"/>
      <c r="C962" s="158"/>
      <c r="D962" s="158"/>
      <c r="E962" s="158"/>
      <c r="F962" s="158"/>
      <c r="G962" s="158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</row>
    <row r="963" spans="1:26" ht="13.5" customHeight="1" x14ac:dyDescent="0.25">
      <c r="A963" s="123"/>
      <c r="B963" s="158"/>
      <c r="C963" s="158"/>
      <c r="D963" s="158"/>
      <c r="E963" s="158"/>
      <c r="F963" s="158"/>
      <c r="G963" s="158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</row>
    <row r="964" spans="1:26" ht="13.5" customHeight="1" x14ac:dyDescent="0.25">
      <c r="A964" s="123"/>
      <c r="B964" s="158"/>
      <c r="C964" s="158"/>
      <c r="D964" s="158"/>
      <c r="E964" s="158"/>
      <c r="F964" s="158"/>
      <c r="G964" s="158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</row>
    <row r="965" spans="1:26" ht="13.5" customHeight="1" x14ac:dyDescent="0.25">
      <c r="A965" s="123"/>
      <c r="B965" s="158"/>
      <c r="C965" s="158"/>
      <c r="D965" s="158"/>
      <c r="E965" s="158"/>
      <c r="F965" s="158"/>
      <c r="G965" s="158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</row>
  </sheetData>
  <mergeCells count="24">
    <mergeCell ref="J55:J58"/>
    <mergeCell ref="K55:K58"/>
    <mergeCell ref="L55:L58"/>
    <mergeCell ref="J27:J30"/>
    <mergeCell ref="K27:K30"/>
    <mergeCell ref="L27:L30"/>
    <mergeCell ref="J34:J37"/>
    <mergeCell ref="K34:K37"/>
    <mergeCell ref="L34:L37"/>
    <mergeCell ref="J41:J44"/>
    <mergeCell ref="K41:K44"/>
    <mergeCell ref="L41:L44"/>
    <mergeCell ref="J48:J51"/>
    <mergeCell ref="K48:K51"/>
    <mergeCell ref="L48:L51"/>
    <mergeCell ref="K20:K23"/>
    <mergeCell ref="L20:L23"/>
    <mergeCell ref="J6:J9"/>
    <mergeCell ref="K6:K9"/>
    <mergeCell ref="L6:L9"/>
    <mergeCell ref="J13:J16"/>
    <mergeCell ref="K13:K16"/>
    <mergeCell ref="L13:L16"/>
    <mergeCell ref="J20:J23"/>
  </mergeCells>
  <conditionalFormatting sqref="K6:K60">
    <cfRule type="cellIs" dxfId="19" priority="1" operator="equal">
      <formula>1</formula>
    </cfRule>
  </conditionalFormatting>
  <conditionalFormatting sqref="K6:K60">
    <cfRule type="cellIs" dxfId="18" priority="2" operator="equal">
      <formula>2</formula>
    </cfRule>
  </conditionalFormatting>
  <conditionalFormatting sqref="K6:K60">
    <cfRule type="cellIs" dxfId="17" priority="3" operator="equal">
      <formula>3</formula>
    </cfRule>
  </conditionalFormatting>
  <conditionalFormatting sqref="K6:K60">
    <cfRule type="cellIs" dxfId="16" priority="4" operator="equal">
      <formula>4</formula>
    </cfRule>
  </conditionalFormatting>
  <conditionalFormatting sqref="K6:K60">
    <cfRule type="cellIs" dxfId="15" priority="5" operator="equal">
      <formula>5</formula>
    </cfRule>
  </conditionalFormatting>
  <conditionalFormatting sqref="K6:K60">
    <cfRule type="cellIs" dxfId="14" priority="6" operator="equal">
      <formula>6</formula>
    </cfRule>
  </conditionalFormatting>
  <pageMargins left="0.7" right="0.7" top="0.75" bottom="0.75" header="0" footer="0"/>
  <pageSetup paperSize="9" orientation="landscape"/>
  <rowBreaks count="2" manualBreakCount="2">
    <brk man="1"/>
    <brk id="32" man="1"/>
  </rowBreaks>
  <colBreaks count="2" manualBreakCount="2">
    <brk man="1"/>
    <brk id="1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P90"/>
  <sheetViews>
    <sheetView showGridLines="0" topLeftCell="A66" workbookViewId="0"/>
  </sheetViews>
  <sheetFormatPr defaultColWidth="14.3828125" defaultRowHeight="15" customHeight="1" x14ac:dyDescent="0.25"/>
  <cols>
    <col min="1" max="1" width="10.3046875" customWidth="1"/>
    <col min="2" max="2" width="23.3828125" customWidth="1"/>
    <col min="3" max="3" width="24.84375" customWidth="1"/>
    <col min="4" max="4" width="33.15234375" customWidth="1"/>
    <col min="5" max="6" width="9.3828125" customWidth="1"/>
    <col min="7" max="8" width="10.3828125" hidden="1" customWidth="1"/>
    <col min="9" max="9" width="2" customWidth="1"/>
    <col min="10" max="10" width="11.69140625" hidden="1" customWidth="1"/>
    <col min="11" max="11" width="5" hidden="1" customWidth="1"/>
    <col min="12" max="14" width="14.3828125" hidden="1"/>
  </cols>
  <sheetData>
    <row r="1" spans="1:16" ht="12" hidden="1" x14ac:dyDescent="0.25"/>
    <row r="3" spans="1:16" ht="19.75" x14ac:dyDescent="0.45">
      <c r="A3" s="54"/>
      <c r="B3" s="54"/>
      <c r="C3" s="54"/>
      <c r="D3" s="54" t="s">
        <v>371</v>
      </c>
      <c r="E3" s="54"/>
      <c r="F3" s="54"/>
      <c r="G3" s="54"/>
      <c r="H3" s="54"/>
      <c r="I3" s="54"/>
      <c r="J3" s="54"/>
    </row>
    <row r="4" spans="1:16" ht="14.6" x14ac:dyDescent="0.35">
      <c r="A4" s="55"/>
      <c r="B4" s="55"/>
      <c r="C4" s="55"/>
      <c r="D4" s="55"/>
      <c r="G4" s="55"/>
      <c r="H4" s="55"/>
      <c r="I4" s="55"/>
      <c r="J4" s="55"/>
    </row>
    <row r="5" spans="1:16" ht="14.6" hidden="1" x14ac:dyDescent="0.35">
      <c r="A5" s="55"/>
      <c r="B5" s="55"/>
      <c r="C5" s="55"/>
      <c r="D5" s="55"/>
      <c r="E5" s="6" t="s">
        <v>343</v>
      </c>
      <c r="F5" s="6">
        <v>240</v>
      </c>
      <c r="G5" s="55"/>
      <c r="H5" s="55"/>
      <c r="I5" s="55"/>
      <c r="J5" s="55"/>
    </row>
    <row r="6" spans="1:16" ht="17.149999999999999" x14ac:dyDescent="0.35">
      <c r="A6" s="91" t="s">
        <v>359</v>
      </c>
      <c r="B6" s="158"/>
      <c r="C6" s="158"/>
      <c r="D6" s="158"/>
      <c r="G6" s="158"/>
      <c r="H6" s="158"/>
      <c r="I6" s="158"/>
      <c r="J6" s="158"/>
    </row>
    <row r="7" spans="1:16" ht="12" x14ac:dyDescent="0.25">
      <c r="A7" s="158"/>
      <c r="B7" s="158"/>
      <c r="C7" s="158"/>
      <c r="D7" s="158"/>
      <c r="E7" s="159"/>
      <c r="F7" s="158"/>
      <c r="G7" s="158"/>
      <c r="H7" s="158"/>
      <c r="I7" s="158"/>
      <c r="J7" s="158"/>
    </row>
    <row r="8" spans="1:16" ht="24.75" customHeight="1" x14ac:dyDescent="0.3">
      <c r="A8" s="7" t="s">
        <v>2</v>
      </c>
      <c r="B8" s="7" t="s">
        <v>3</v>
      </c>
      <c r="C8" s="7" t="s">
        <v>4</v>
      </c>
      <c r="D8" s="7" t="s">
        <v>64</v>
      </c>
      <c r="E8" s="8" t="s">
        <v>7</v>
      </c>
      <c r="F8" s="9" t="s">
        <v>8</v>
      </c>
      <c r="G8" s="128" t="s">
        <v>46</v>
      </c>
      <c r="H8" s="113" t="s">
        <v>47</v>
      </c>
      <c r="I8" s="160"/>
      <c r="J8" s="7" t="s">
        <v>366</v>
      </c>
      <c r="K8" s="6" t="s">
        <v>345</v>
      </c>
      <c r="L8" s="6"/>
      <c r="M8" s="6" t="s">
        <v>346</v>
      </c>
      <c r="N8" s="114"/>
      <c r="O8" s="78" t="s">
        <v>347</v>
      </c>
      <c r="P8" s="78" t="s">
        <v>357</v>
      </c>
    </row>
    <row r="9" spans="1:16" ht="24.75" customHeight="1" x14ac:dyDescent="0.3">
      <c r="A9" s="129"/>
      <c r="B9" s="1"/>
      <c r="C9" s="151"/>
      <c r="D9" s="14"/>
      <c r="E9" s="38"/>
      <c r="F9" s="152"/>
      <c r="G9" s="181"/>
      <c r="H9" s="170"/>
      <c r="I9" s="58"/>
      <c r="J9" s="14"/>
      <c r="O9" s="69"/>
      <c r="P9" s="93"/>
    </row>
    <row r="10" spans="1:16" ht="24.75" customHeight="1" x14ac:dyDescent="0.4">
      <c r="A10" s="79">
        <v>82</v>
      </c>
      <c r="B10" s="60" t="str">
        <f>VLOOKUP($A10,'Grassroots Entries'!$B$4:$R$171,2,FALSE)</f>
        <v>Eadie Hall</v>
      </c>
      <c r="C10" s="61" t="str">
        <f>VLOOKUP($A10,'Grassroots Entries'!$B$4:$R$171,3,FALSE)</f>
        <v>Bransby Merlin</v>
      </c>
      <c r="D10" s="61" t="str">
        <f>VLOOKUP($A10,'Grassroots Entries'!$B$4:$R$171,4,FALSE)</f>
        <v>South Shropshire Hunt</v>
      </c>
      <c r="E10" s="62">
        <f>VLOOKUP($A10,'Grassroots Entries'!$B$4:$R$171,6,FALSE)</f>
        <v>134</v>
      </c>
      <c r="F10" s="63">
        <f>VLOOKUP($A10,'Grassroots Entries'!$B$4:$R$171,7,FALSE)</f>
        <v>0.55833333333333335</v>
      </c>
      <c r="G10" s="64">
        <f>VLOOKUP($A10,'Grassroots Entries'!$B$4:$R$171,8,FALSE)</f>
        <v>28</v>
      </c>
      <c r="H10" s="94">
        <f>VLOOKUP($A10,'Grassroots Entries'!$B$4:$R$171,9,FALSE)</f>
        <v>4</v>
      </c>
      <c r="I10" s="66"/>
      <c r="J10" s="70">
        <f t="shared" ref="J10:J24" si="0">(E10*10000)+(G10*100)+(H10*1)</f>
        <v>1342804</v>
      </c>
      <c r="K10" s="117" t="s">
        <v>16</v>
      </c>
      <c r="L10" s="118">
        <f t="shared" ref="L10:L24" si="1">IF(K10=0," ",J10)</f>
        <v>1342804</v>
      </c>
      <c r="M10" s="118">
        <f t="shared" ref="M10:M24" si="2">IF(K10=0," ",RANK(L10,$L$9:$L$26))</f>
        <v>15</v>
      </c>
      <c r="N10" s="120"/>
      <c r="O10" s="69">
        <f t="shared" ref="O10:O24" si="3">IF(E10=0," ",RANK(J10,$J$10:$J$24))</f>
        <v>15</v>
      </c>
      <c r="P10" s="95"/>
    </row>
    <row r="11" spans="1:16" ht="24.75" customHeight="1" x14ac:dyDescent="0.4">
      <c r="A11" s="79">
        <v>84</v>
      </c>
      <c r="B11" s="60" t="str">
        <f>VLOOKUP($A11,'Grassroots Entries'!$B$4:$R$171,2,FALSE)</f>
        <v>Charlotte Williams</v>
      </c>
      <c r="C11" s="61" t="str">
        <f>VLOOKUP($A11,'Grassroots Entries'!$B$4:$R$171,3,FALSE)</f>
        <v>Magic Idol</v>
      </c>
      <c r="D11" s="61" t="str">
        <f>VLOOKUP($A11,'Grassroots Entries'!$B$4:$R$171,4,FALSE)</f>
        <v>North Shropshire Hunt</v>
      </c>
      <c r="E11" s="62">
        <f>VLOOKUP($A11,'Grassroots Entries'!$B$4:$R$171,6,FALSE)</f>
        <v>148.5</v>
      </c>
      <c r="F11" s="63">
        <f>VLOOKUP($A11,'Grassroots Entries'!$B$4:$R$171,7,FALSE)</f>
        <v>0.61875000000000002</v>
      </c>
      <c r="G11" s="64">
        <f>VLOOKUP($A11,'Grassroots Entries'!$B$4:$R$171,8,FALSE)</f>
        <v>29.5</v>
      </c>
      <c r="H11" s="94">
        <f>VLOOKUP($A11,'Grassroots Entries'!$B$4:$R$171,9,FALSE)</f>
        <v>6</v>
      </c>
      <c r="I11" s="66"/>
      <c r="J11" s="70">
        <f t="shared" si="0"/>
        <v>1487956</v>
      </c>
      <c r="K11" s="117" t="s">
        <v>16</v>
      </c>
      <c r="L11" s="118">
        <f t="shared" si="1"/>
        <v>1487956</v>
      </c>
      <c r="M11" s="118">
        <f t="shared" si="2"/>
        <v>6</v>
      </c>
      <c r="N11" s="120"/>
      <c r="O11" s="69">
        <f t="shared" si="3"/>
        <v>6</v>
      </c>
      <c r="P11" s="95" t="s">
        <v>360</v>
      </c>
    </row>
    <row r="12" spans="1:16" ht="24.75" customHeight="1" x14ac:dyDescent="0.4">
      <c r="A12" s="79">
        <v>85</v>
      </c>
      <c r="B12" s="60" t="str">
        <f>VLOOKUP($A12,'Grassroots Entries'!$B$4:$R$171,2,FALSE)</f>
        <v>Ella Ross</v>
      </c>
      <c r="C12" s="61" t="str">
        <f>VLOOKUP($A12,'Grassroots Entries'!$B$4:$R$171,3,FALSE)</f>
        <v>Blue Eyes Boy</v>
      </c>
      <c r="D12" s="61" t="str">
        <f>VLOOKUP($A12,'Grassroots Entries'!$B$4:$R$171,4,FALSE)</f>
        <v>Atherstone Hunt</v>
      </c>
      <c r="E12" s="62">
        <f>VLOOKUP($A12,'Grassroots Entries'!$B$4:$R$171,6,FALSE)</f>
        <v>141</v>
      </c>
      <c r="F12" s="63">
        <f>VLOOKUP($A12,'Grassroots Entries'!$B$4:$R$171,7,FALSE)</f>
        <v>0.58750000000000002</v>
      </c>
      <c r="G12" s="64">
        <f>VLOOKUP($A12,'Grassroots Entries'!$B$4:$R$171,8,FALSE)</f>
        <v>27.5</v>
      </c>
      <c r="H12" s="94">
        <f>VLOOKUP($A12,'Grassroots Entries'!$B$4:$R$171,9,FALSE)</f>
        <v>4</v>
      </c>
      <c r="I12" s="66"/>
      <c r="J12" s="70">
        <f t="shared" si="0"/>
        <v>1412754</v>
      </c>
      <c r="K12" s="117" t="s">
        <v>16</v>
      </c>
      <c r="L12" s="118">
        <f t="shared" si="1"/>
        <v>1412754</v>
      </c>
      <c r="M12" s="118">
        <f t="shared" si="2"/>
        <v>11</v>
      </c>
      <c r="N12" s="119"/>
      <c r="O12" s="69">
        <f t="shared" si="3"/>
        <v>11</v>
      </c>
      <c r="P12" s="95" t="s">
        <v>360</v>
      </c>
    </row>
    <row r="13" spans="1:16" ht="24.75" customHeight="1" x14ac:dyDescent="0.4">
      <c r="A13" s="79">
        <v>86</v>
      </c>
      <c r="B13" s="60" t="str">
        <f>VLOOKUP($A13,'Grassroots Entries'!$B$4:$R$171,2,FALSE)</f>
        <v>Alannah De Jager</v>
      </c>
      <c r="C13" s="61" t="str">
        <f>VLOOKUP($A13,'Grassroots Entries'!$B$4:$R$171,3,FALSE)</f>
        <v>Stanley</v>
      </c>
      <c r="D13" s="61" t="str">
        <f>VLOOKUP($A13,'Grassroots Entries'!$B$4:$R$171,4,FALSE)</f>
        <v>North Shropshire Hunt</v>
      </c>
      <c r="E13" s="62">
        <f>VLOOKUP($A13,'Grassroots Entries'!$B$4:$R$171,6,FALSE)</f>
        <v>134.5</v>
      </c>
      <c r="F13" s="63">
        <f>VLOOKUP($A13,'Grassroots Entries'!$B$4:$R$171,7,FALSE)</f>
        <v>0.56041666666666667</v>
      </c>
      <c r="G13" s="64">
        <f>VLOOKUP($A13,'Grassroots Entries'!$B$4:$R$171,8,FALSE)</f>
        <v>28.5</v>
      </c>
      <c r="H13" s="94">
        <f>VLOOKUP($A13,'Grassroots Entries'!$B$4:$R$171,9,FALSE)</f>
        <v>5</v>
      </c>
      <c r="I13" s="66"/>
      <c r="J13" s="70">
        <f t="shared" si="0"/>
        <v>1347855</v>
      </c>
      <c r="K13" s="117" t="s">
        <v>16</v>
      </c>
      <c r="L13" s="118">
        <f t="shared" si="1"/>
        <v>1347855</v>
      </c>
      <c r="M13" s="118">
        <f t="shared" si="2"/>
        <v>14</v>
      </c>
      <c r="N13" s="120"/>
      <c r="O13" s="69">
        <f t="shared" si="3"/>
        <v>14</v>
      </c>
      <c r="P13" s="95"/>
    </row>
    <row r="14" spans="1:16" ht="24.75" customHeight="1" x14ac:dyDescent="0.4">
      <c r="A14" s="79">
        <v>87</v>
      </c>
      <c r="B14" s="60" t="str">
        <f>VLOOKUP($A14,'Grassroots Entries'!$B$4:$R$171,2,FALSE)</f>
        <v>Delliciea Colvil</v>
      </c>
      <c r="C14" s="130" t="str">
        <f>VLOOKUP($A14,'Grassroots Entries'!$B$4:$R$171,3,FALSE)</f>
        <v>Sunny Flying Colours</v>
      </c>
      <c r="D14" s="61" t="str">
        <f>VLOOKUP($A14,'Grassroots Entries'!$B$4:$R$171,4,FALSE)</f>
        <v>Ludlow Hunt</v>
      </c>
      <c r="E14" s="62">
        <f>VLOOKUP($A14,'Grassroots Entries'!$B$4:$R$171,6,FALSE)</f>
        <v>135</v>
      </c>
      <c r="F14" s="63">
        <f>VLOOKUP($A14,'Grassroots Entries'!$B$4:$R$171,7,FALSE)</f>
        <v>0.5625</v>
      </c>
      <c r="G14" s="64">
        <f>VLOOKUP($A14,'Grassroots Entries'!$B$4:$R$171,8,FALSE)</f>
        <v>28.5</v>
      </c>
      <c r="H14" s="94">
        <f>VLOOKUP($A14,'Grassroots Entries'!$B$4:$R$171,9,FALSE)</f>
        <v>5.5</v>
      </c>
      <c r="I14" s="66"/>
      <c r="J14" s="70">
        <f t="shared" si="0"/>
        <v>1352855.5</v>
      </c>
      <c r="K14" s="117" t="s">
        <v>16</v>
      </c>
      <c r="L14" s="118">
        <f t="shared" si="1"/>
        <v>1352855.5</v>
      </c>
      <c r="M14" s="118">
        <f t="shared" si="2"/>
        <v>13</v>
      </c>
      <c r="N14" s="120"/>
      <c r="O14" s="69">
        <f t="shared" si="3"/>
        <v>13</v>
      </c>
      <c r="P14" s="95"/>
    </row>
    <row r="15" spans="1:16" ht="24.75" customHeight="1" x14ac:dyDescent="0.4">
      <c r="A15" s="79">
        <v>88</v>
      </c>
      <c r="B15" s="60" t="str">
        <f>VLOOKUP($A15,'Grassroots Entries'!$B$4:$R$171,2,FALSE)</f>
        <v>Daisy-Mae Baker</v>
      </c>
      <c r="C15" s="61" t="str">
        <f>VLOOKUP($A15,'Grassroots Entries'!$B$4:$R$171,3,FALSE)</f>
        <v>Lillie Beauty</v>
      </c>
      <c r="D15" s="61" t="str">
        <f>VLOOKUP($A15,'Grassroots Entries'!$B$4:$R$171,4,FALSE)</f>
        <v>Heart of England</v>
      </c>
      <c r="E15" s="62">
        <f>VLOOKUP($A15,'Grassroots Entries'!$B$4:$R$171,6,FALSE)</f>
        <v>159.5</v>
      </c>
      <c r="F15" s="63">
        <f>VLOOKUP($A15,'Grassroots Entries'!$B$4:$R$171,7,FALSE)</f>
        <v>0.6645833333333333</v>
      </c>
      <c r="G15" s="64">
        <f>VLOOKUP($A15,'Grassroots Entries'!$B$4:$R$171,8,FALSE)</f>
        <v>34</v>
      </c>
      <c r="H15" s="94">
        <f>VLOOKUP($A15,'Grassroots Entries'!$B$4:$R$171,9,FALSE)</f>
        <v>6.5</v>
      </c>
      <c r="I15" s="66"/>
      <c r="J15" s="70">
        <f t="shared" si="0"/>
        <v>1598406.5</v>
      </c>
      <c r="K15" s="117" t="s">
        <v>16</v>
      </c>
      <c r="L15" s="118">
        <f t="shared" si="1"/>
        <v>1598406.5</v>
      </c>
      <c r="M15" s="118">
        <f t="shared" si="2"/>
        <v>3</v>
      </c>
      <c r="N15" s="119"/>
      <c r="O15" s="69">
        <f t="shared" si="3"/>
        <v>3</v>
      </c>
      <c r="P15" s="95" t="s">
        <v>349</v>
      </c>
    </row>
    <row r="16" spans="1:16" ht="24.75" customHeight="1" x14ac:dyDescent="0.4">
      <c r="A16" s="79">
        <v>89</v>
      </c>
      <c r="B16" s="60" t="str">
        <f>VLOOKUP($A16,'Grassroots Entries'!$B$4:$R$171,2,FALSE)</f>
        <v>Chloe Sharman</v>
      </c>
      <c r="C16" s="61" t="str">
        <f>VLOOKUP($A16,'Grassroots Entries'!$B$4:$R$171,3,FALSE)</f>
        <v>Master for blue</v>
      </c>
      <c r="D16" s="61" t="str">
        <f>VLOOKUP($A16,'Grassroots Entries'!$B$4:$R$171,4,FALSE)</f>
        <v>South Staffordshire Hunt</v>
      </c>
      <c r="E16" s="62">
        <f>VLOOKUP($A16,'Grassroots Entries'!$B$4:$R$171,6,FALSE)</f>
        <v>160.5</v>
      </c>
      <c r="F16" s="63">
        <f>VLOOKUP($A16,'Grassroots Entries'!$B$4:$R$171,7,FALSE)</f>
        <v>0.66874999999999996</v>
      </c>
      <c r="G16" s="64">
        <f>VLOOKUP($A16,'Grassroots Entries'!$B$4:$R$171,8,FALSE)</f>
        <v>34</v>
      </c>
      <c r="H16" s="94">
        <f>VLOOKUP($A16,'Grassroots Entries'!$B$4:$R$171,9,FALSE)</f>
        <v>6</v>
      </c>
      <c r="I16" s="66"/>
      <c r="J16" s="70">
        <f t="shared" si="0"/>
        <v>1608406</v>
      </c>
      <c r="K16" s="117" t="s">
        <v>16</v>
      </c>
      <c r="L16" s="118">
        <f t="shared" si="1"/>
        <v>1608406</v>
      </c>
      <c r="M16" s="118">
        <f t="shared" si="2"/>
        <v>2</v>
      </c>
      <c r="N16" s="120"/>
      <c r="O16" s="69">
        <f t="shared" si="3"/>
        <v>2</v>
      </c>
      <c r="P16" s="95" t="s">
        <v>349</v>
      </c>
    </row>
    <row r="17" spans="1:16" ht="24.75" customHeight="1" x14ac:dyDescent="0.4">
      <c r="A17" s="79">
        <v>90</v>
      </c>
      <c r="B17" s="60" t="str">
        <f>VLOOKUP($A17,'Grassroots Entries'!$B$4:$R$171,2,FALSE)</f>
        <v>Connie Lloyd</v>
      </c>
      <c r="C17" s="61" t="str">
        <f>VLOOKUP($A17,'Grassroots Entries'!$B$4:$R$171,3,FALSE)</f>
        <v>Roxy</v>
      </c>
      <c r="D17" s="61" t="str">
        <f>VLOOKUP($A17,'Grassroots Entries'!$B$4:$R$171,4,FALSE)</f>
        <v>Wheatland Hunt</v>
      </c>
      <c r="E17" s="62">
        <f>VLOOKUP($A17,'Grassroots Entries'!$B$4:$R$171,6,FALSE)</f>
        <v>139.5</v>
      </c>
      <c r="F17" s="63">
        <f>VLOOKUP($A17,'Grassroots Entries'!$B$4:$R$171,7,FALSE)</f>
        <v>0.58125000000000004</v>
      </c>
      <c r="G17" s="64">
        <f>VLOOKUP($A17,'Grassroots Entries'!$B$4:$R$171,8,FALSE)</f>
        <v>29</v>
      </c>
      <c r="H17" s="94">
        <f>VLOOKUP($A17,'Grassroots Entries'!$B$4:$R$171,9,FALSE)</f>
        <v>5.5</v>
      </c>
      <c r="I17" s="66"/>
      <c r="J17" s="70">
        <f t="shared" si="0"/>
        <v>1397905.5</v>
      </c>
      <c r="K17" s="117" t="s">
        <v>16</v>
      </c>
      <c r="L17" s="118">
        <f t="shared" si="1"/>
        <v>1397905.5</v>
      </c>
      <c r="M17" s="118">
        <f t="shared" si="2"/>
        <v>12</v>
      </c>
      <c r="N17" s="120"/>
      <c r="O17" s="69">
        <f t="shared" si="3"/>
        <v>12</v>
      </c>
      <c r="P17" s="95"/>
    </row>
    <row r="18" spans="1:16" ht="24.75" customHeight="1" x14ac:dyDescent="0.4">
      <c r="A18" s="79">
        <v>91</v>
      </c>
      <c r="B18" s="60" t="str">
        <f>VLOOKUP($A18,'Grassroots Entries'!$B$4:$R$171,2,FALSE)</f>
        <v>Daisy Walters</v>
      </c>
      <c r="C18" s="61" t="str">
        <f>VLOOKUP($A18,'Grassroots Entries'!$B$4:$R$171,3,FALSE)</f>
        <v>Peasedown Lola</v>
      </c>
      <c r="D18" s="61" t="str">
        <f>VLOOKUP($A18,'Grassroots Entries'!$B$4:$R$171,4,FALSE)</f>
        <v>North Warwickshire</v>
      </c>
      <c r="E18" s="62">
        <f>VLOOKUP($A18,'Grassroots Entries'!$B$4:$R$171,6,FALSE)</f>
        <v>145.5</v>
      </c>
      <c r="F18" s="63">
        <f>VLOOKUP($A18,'Grassroots Entries'!$B$4:$R$171,7,FALSE)</f>
        <v>0.60624999999999996</v>
      </c>
      <c r="G18" s="64">
        <f>VLOOKUP($A18,'Grassroots Entries'!$B$4:$R$171,8,FALSE)</f>
        <v>29.5</v>
      </c>
      <c r="H18" s="94">
        <f>VLOOKUP($A18,'Grassroots Entries'!$B$4:$R$171,9,FALSE)</f>
        <v>5.5</v>
      </c>
      <c r="I18" s="66"/>
      <c r="J18" s="70">
        <f t="shared" si="0"/>
        <v>1457955.5</v>
      </c>
      <c r="K18" s="117" t="s">
        <v>16</v>
      </c>
      <c r="L18" s="118">
        <f t="shared" si="1"/>
        <v>1457955.5</v>
      </c>
      <c r="M18" s="118">
        <f t="shared" si="2"/>
        <v>10</v>
      </c>
      <c r="N18" s="119"/>
      <c r="O18" s="69">
        <f t="shared" si="3"/>
        <v>10</v>
      </c>
      <c r="P18" s="93"/>
    </row>
    <row r="19" spans="1:16" ht="24.75" customHeight="1" x14ac:dyDescent="0.4">
      <c r="A19" s="79">
        <v>92</v>
      </c>
      <c r="B19" s="60" t="str">
        <f>VLOOKUP($A19,'Grassroots Entries'!$B$4:$R$171,2,FALSE)</f>
        <v>Ellie Kallabaku</v>
      </c>
      <c r="C19" s="61" t="str">
        <f>VLOOKUP($A19,'Grassroots Entries'!$B$4:$R$171,3,FALSE)</f>
        <v>Mr Moosah</v>
      </c>
      <c r="D19" s="61" t="str">
        <f>VLOOKUP($A19,'Grassroots Entries'!$B$4:$R$171,4,FALSE)</f>
        <v>West Warwickshire</v>
      </c>
      <c r="E19" s="62">
        <f>VLOOKUP($A19,'Grassroots Entries'!$B$4:$R$171,6,FALSE)</f>
        <v>148</v>
      </c>
      <c r="F19" s="63">
        <f>VLOOKUP($A19,'Grassroots Entries'!$B$4:$R$171,7,FALSE)</f>
        <v>0.6166666666666667</v>
      </c>
      <c r="G19" s="64">
        <f>VLOOKUP($A19,'Grassroots Entries'!$B$4:$R$171,8,FALSE)</f>
        <v>31</v>
      </c>
      <c r="H19" s="94">
        <f>VLOOKUP($A19,'Grassroots Entries'!$B$4:$R$171,9,FALSE)</f>
        <v>6</v>
      </c>
      <c r="I19" s="66"/>
      <c r="J19" s="70">
        <f t="shared" si="0"/>
        <v>1483106</v>
      </c>
      <c r="K19" s="117" t="s">
        <v>16</v>
      </c>
      <c r="L19" s="118">
        <f t="shared" si="1"/>
        <v>1483106</v>
      </c>
      <c r="M19" s="118">
        <f t="shared" si="2"/>
        <v>8</v>
      </c>
      <c r="N19" s="120"/>
      <c r="O19" s="69">
        <f t="shared" si="3"/>
        <v>8</v>
      </c>
      <c r="P19" s="95" t="s">
        <v>368</v>
      </c>
    </row>
    <row r="20" spans="1:16" ht="24.75" customHeight="1" x14ac:dyDescent="0.4">
      <c r="A20" s="79">
        <v>93</v>
      </c>
      <c r="B20" s="60" t="str">
        <f>VLOOKUP($A20,'Grassroots Entries'!$B$4:$R$171,2,FALSE)</f>
        <v>Amelia Upton</v>
      </c>
      <c r="C20" s="61" t="str">
        <f>VLOOKUP($A20,'Grassroots Entries'!$B$4:$R$171,3,FALSE)</f>
        <v>melody</v>
      </c>
      <c r="D20" s="61" t="str">
        <f>VLOOKUP($A20,'Grassroots Entries'!$B$4:$R$171,4,FALSE)</f>
        <v>West Midlands</v>
      </c>
      <c r="E20" s="62">
        <f>VLOOKUP($A20,'Grassroots Entries'!$B$4:$R$171,6,FALSE)</f>
        <v>152.5</v>
      </c>
      <c r="F20" s="63">
        <f>VLOOKUP($A20,'Grassroots Entries'!$B$4:$R$171,7,FALSE)</f>
        <v>0.63541666666666663</v>
      </c>
      <c r="G20" s="64">
        <f>VLOOKUP($A20,'Grassroots Entries'!$B$4:$R$171,8,FALSE)</f>
        <v>29</v>
      </c>
      <c r="H20" s="94">
        <f>VLOOKUP($A20,'Grassroots Entries'!$B$4:$R$171,9,FALSE)</f>
        <v>5.5</v>
      </c>
      <c r="I20" s="66"/>
      <c r="J20" s="70">
        <f t="shared" si="0"/>
        <v>1527905.5</v>
      </c>
      <c r="K20" s="117" t="s">
        <v>16</v>
      </c>
      <c r="L20" s="118">
        <f t="shared" si="1"/>
        <v>1527905.5</v>
      </c>
      <c r="M20" s="118">
        <f t="shared" si="2"/>
        <v>5</v>
      </c>
      <c r="N20" s="119"/>
      <c r="O20" s="69">
        <f t="shared" si="3"/>
        <v>5</v>
      </c>
      <c r="P20" s="95" t="s">
        <v>360</v>
      </c>
    </row>
    <row r="21" spans="1:16" ht="24.75" customHeight="1" x14ac:dyDescent="0.4">
      <c r="A21" s="79">
        <v>94</v>
      </c>
      <c r="B21" s="60" t="str">
        <f>VLOOKUP($A21,'Grassroots Entries'!$B$4:$R$171,2,FALSE)</f>
        <v>Florence Baskott</v>
      </c>
      <c r="C21" s="61" t="str">
        <f>VLOOKUP($A21,'Grassroots Entries'!$B$4:$R$171,3,FALSE)</f>
        <v>Dylasau Elenid-Fflur</v>
      </c>
      <c r="D21" s="61" t="str">
        <f>VLOOKUP($A21,'Grassroots Entries'!$B$4:$R$171,4,FALSE)</f>
        <v>North Warwickshire</v>
      </c>
      <c r="E21" s="62">
        <f>VLOOKUP($A21,'Grassroots Entries'!$B$4:$R$171,6,FALSE)</f>
        <v>148</v>
      </c>
      <c r="F21" s="63">
        <f>VLOOKUP($A21,'Grassroots Entries'!$B$4:$R$171,7,FALSE)</f>
        <v>0.6166666666666667</v>
      </c>
      <c r="G21" s="64">
        <f>VLOOKUP($A21,'Grassroots Entries'!$B$4:$R$171,8,FALSE)</f>
        <v>31.5</v>
      </c>
      <c r="H21" s="94">
        <f>VLOOKUP($A21,'Grassroots Entries'!$B$4:$R$171,9,FALSE)</f>
        <v>5.5</v>
      </c>
      <c r="I21" s="66"/>
      <c r="J21" s="70">
        <f t="shared" si="0"/>
        <v>1483155.5</v>
      </c>
      <c r="K21" s="117" t="s">
        <v>16</v>
      </c>
      <c r="L21" s="118">
        <f t="shared" si="1"/>
        <v>1483155.5</v>
      </c>
      <c r="M21" s="118">
        <f t="shared" si="2"/>
        <v>7</v>
      </c>
      <c r="N21" s="120"/>
      <c r="O21" s="69">
        <f t="shared" si="3"/>
        <v>7</v>
      </c>
      <c r="P21" s="95" t="s">
        <v>360</v>
      </c>
    </row>
    <row r="22" spans="1:16" ht="24.75" customHeight="1" x14ac:dyDescent="0.4">
      <c r="A22" s="79">
        <v>95</v>
      </c>
      <c r="B22" s="60" t="str">
        <f>VLOOKUP($A22,'Grassroots Entries'!$B$4:$R$171,2,FALSE)</f>
        <v>Ella Terry</v>
      </c>
      <c r="C22" s="61" t="str">
        <f>VLOOKUP($A22,'Grassroots Entries'!$B$4:$R$171,3,FALSE)</f>
        <v>Black Blakeney</v>
      </c>
      <c r="D22" s="61" t="str">
        <f>VLOOKUP($A22,'Grassroots Entries'!$B$4:$R$171,4,FALSE)</f>
        <v>Albrighton Hunt</v>
      </c>
      <c r="E22" s="62">
        <f>VLOOKUP($A22,'Grassroots Entries'!$B$4:$R$171,6,FALSE)</f>
        <v>165.5</v>
      </c>
      <c r="F22" s="63">
        <f>VLOOKUP($A22,'Grassroots Entries'!$B$4:$R$171,7,FALSE)</f>
        <v>0.68958333333333333</v>
      </c>
      <c r="G22" s="64">
        <f>VLOOKUP($A22,'Grassroots Entries'!$B$4:$R$171,8,FALSE)</f>
        <v>34.5</v>
      </c>
      <c r="H22" s="94">
        <f>VLOOKUP($A22,'Grassroots Entries'!$B$4:$R$171,9,FALSE)</f>
        <v>7</v>
      </c>
      <c r="I22" s="66"/>
      <c r="J22" s="70">
        <f t="shared" si="0"/>
        <v>1658457</v>
      </c>
      <c r="K22" s="117" t="s">
        <v>16</v>
      </c>
      <c r="L22" s="118">
        <f t="shared" si="1"/>
        <v>1658457</v>
      </c>
      <c r="M22" s="118">
        <f t="shared" si="2"/>
        <v>1</v>
      </c>
      <c r="N22" s="119"/>
      <c r="O22" s="69">
        <f t="shared" si="3"/>
        <v>1</v>
      </c>
      <c r="P22" s="95" t="s">
        <v>360</v>
      </c>
    </row>
    <row r="23" spans="1:16" ht="24.75" customHeight="1" x14ac:dyDescent="0.4">
      <c r="A23" s="79">
        <v>96</v>
      </c>
      <c r="B23" s="60" t="str">
        <f>VLOOKUP($A23,'Grassroots Entries'!$B$4:$R$171,2,FALSE)</f>
        <v>Amy Webster</v>
      </c>
      <c r="C23" s="61" t="str">
        <f>VLOOKUP($A23,'Grassroots Entries'!$B$4:$R$171,3,FALSE)</f>
        <v>Chum</v>
      </c>
      <c r="D23" s="61" t="str">
        <f>VLOOKUP($A23,'Grassroots Entries'!$B$4:$R$171,4,FALSE)</f>
        <v>North Shropshire Hunt</v>
      </c>
      <c r="E23" s="62">
        <f>VLOOKUP($A23,'Grassroots Entries'!$B$4:$R$171,6,FALSE)</f>
        <v>145.5</v>
      </c>
      <c r="F23" s="63">
        <f>VLOOKUP($A23,'Grassroots Entries'!$B$4:$R$171,7,FALSE)</f>
        <v>0.60624999999999996</v>
      </c>
      <c r="G23" s="64">
        <f>VLOOKUP($A23,'Grassroots Entries'!$B$4:$R$171,8,FALSE)</f>
        <v>30</v>
      </c>
      <c r="H23" s="94">
        <f>VLOOKUP($A23,'Grassroots Entries'!$B$4:$R$171,9,FALSE)</f>
        <v>6</v>
      </c>
      <c r="I23" s="66"/>
      <c r="J23" s="70">
        <f t="shared" si="0"/>
        <v>1458006</v>
      </c>
      <c r="K23" s="117" t="s">
        <v>16</v>
      </c>
      <c r="L23" s="118">
        <f t="shared" si="1"/>
        <v>1458006</v>
      </c>
      <c r="M23" s="118">
        <f t="shared" si="2"/>
        <v>9</v>
      </c>
      <c r="N23" s="120"/>
      <c r="O23" s="69">
        <f t="shared" si="3"/>
        <v>9</v>
      </c>
      <c r="P23" s="95" t="s">
        <v>349</v>
      </c>
    </row>
    <row r="24" spans="1:16" ht="24.75" customHeight="1" x14ac:dyDescent="0.4">
      <c r="A24" s="79">
        <v>97</v>
      </c>
      <c r="B24" s="60" t="str">
        <f>VLOOKUP($A24,'Grassroots Entries'!$B$4:$R$171,2,FALSE)</f>
        <v>Isabella Moreton</v>
      </c>
      <c r="C24" s="61" t="str">
        <f>VLOOKUP($A24,'Grassroots Entries'!$B$4:$R$171,3,FALSE)</f>
        <v>Ebony</v>
      </c>
      <c r="D24" s="61" t="str">
        <f>VLOOKUP($A24,'Grassroots Entries'!$B$4:$R$171,4,FALSE)</f>
        <v>Atherstone Hunt</v>
      </c>
      <c r="E24" s="62">
        <f>VLOOKUP($A24,'Grassroots Entries'!$B$4:$R$171,6,FALSE)</f>
        <v>159.5</v>
      </c>
      <c r="F24" s="63">
        <f>VLOOKUP($A24,'Grassroots Entries'!$B$4:$R$171,7,FALSE)</f>
        <v>0.6645833333333333</v>
      </c>
      <c r="G24" s="64">
        <f>VLOOKUP($A24,'Grassroots Entries'!$B$4:$R$171,8,FALSE)</f>
        <v>33.5</v>
      </c>
      <c r="H24" s="94">
        <f>VLOOKUP($A24,'Grassroots Entries'!$B$4:$R$171,9,FALSE)</f>
        <v>6.5</v>
      </c>
      <c r="I24" s="66"/>
      <c r="J24" s="70">
        <f t="shared" si="0"/>
        <v>1598356.5</v>
      </c>
      <c r="K24" s="117" t="s">
        <v>16</v>
      </c>
      <c r="L24" s="118">
        <f t="shared" si="1"/>
        <v>1598356.5</v>
      </c>
      <c r="M24" s="118">
        <f t="shared" si="2"/>
        <v>4</v>
      </c>
      <c r="N24" s="120"/>
      <c r="O24" s="69">
        <f t="shared" si="3"/>
        <v>4</v>
      </c>
      <c r="P24" s="95" t="s">
        <v>372</v>
      </c>
    </row>
    <row r="25" spans="1:16" ht="24.75" customHeight="1" x14ac:dyDescent="0.35">
      <c r="A25" s="91"/>
      <c r="B25" s="158"/>
      <c r="C25" s="158"/>
      <c r="D25" s="158"/>
      <c r="G25" s="158"/>
      <c r="H25" s="158"/>
      <c r="I25" s="158"/>
      <c r="J25" s="158"/>
    </row>
    <row r="26" spans="1:16" ht="24.75" customHeight="1" x14ac:dyDescent="0.35">
      <c r="A26" s="91" t="s">
        <v>361</v>
      </c>
      <c r="B26" s="91"/>
      <c r="C26" s="158"/>
      <c r="D26" s="158"/>
      <c r="G26" s="158"/>
      <c r="H26" s="158"/>
      <c r="I26" s="158"/>
      <c r="J26" s="158"/>
    </row>
    <row r="27" spans="1:16" ht="24.75" customHeight="1" x14ac:dyDescent="0.25">
      <c r="A27" s="158"/>
      <c r="B27" s="158"/>
      <c r="C27" s="158"/>
      <c r="D27" s="158"/>
      <c r="E27" s="159"/>
      <c r="F27" s="158"/>
      <c r="G27" s="158"/>
      <c r="H27" s="158"/>
      <c r="I27" s="158"/>
      <c r="J27" s="158"/>
    </row>
    <row r="28" spans="1:16" ht="24.75" customHeight="1" x14ac:dyDescent="0.3">
      <c r="A28" s="131" t="s">
        <v>2</v>
      </c>
      <c r="B28" s="7" t="s">
        <v>3</v>
      </c>
      <c r="C28" s="7" t="s">
        <v>4</v>
      </c>
      <c r="D28" s="7" t="s">
        <v>64</v>
      </c>
      <c r="E28" s="8" t="s">
        <v>7</v>
      </c>
      <c r="F28" s="9" t="s">
        <v>8</v>
      </c>
      <c r="G28" s="132" t="s">
        <v>46</v>
      </c>
      <c r="H28" s="113" t="s">
        <v>47</v>
      </c>
      <c r="I28" s="160"/>
      <c r="J28" s="7" t="s">
        <v>366</v>
      </c>
      <c r="K28" s="6" t="s">
        <v>345</v>
      </c>
      <c r="L28" s="6"/>
      <c r="M28" s="6" t="s">
        <v>346</v>
      </c>
      <c r="N28" s="114"/>
      <c r="O28" s="78" t="s">
        <v>347</v>
      </c>
      <c r="P28" s="78" t="s">
        <v>357</v>
      </c>
    </row>
    <row r="29" spans="1:16" ht="24.75" customHeight="1" x14ac:dyDescent="0.3">
      <c r="A29" s="129"/>
      <c r="B29" s="1"/>
      <c r="C29" s="151"/>
      <c r="D29" s="14"/>
      <c r="E29" s="38"/>
      <c r="F29" s="152"/>
      <c r="G29" s="182"/>
      <c r="H29" s="170"/>
      <c r="I29" s="58"/>
      <c r="J29" s="14"/>
      <c r="O29" s="93"/>
      <c r="P29" s="93"/>
    </row>
    <row r="30" spans="1:16" ht="24.75" customHeight="1" x14ac:dyDescent="0.4">
      <c r="A30" s="99">
        <v>98</v>
      </c>
      <c r="B30" s="60" t="str">
        <f>VLOOKUP($A30,'Grassroots Entries'!$B$4:$R$171,2,FALSE)</f>
        <v>Jemima Criddle</v>
      </c>
      <c r="C30" s="61" t="str">
        <f>VLOOKUP($A30,'Grassroots Entries'!$B$4:$R$171,3,FALSE)</f>
        <v>My Barney Rubble</v>
      </c>
      <c r="D30" s="61" t="str">
        <f>VLOOKUP($A30,'Grassroots Entries'!$B$4:$R$171,4,FALSE)</f>
        <v>South Shropshire Hunt</v>
      </c>
      <c r="E30" s="62">
        <f>VLOOKUP($A30,'Grassroots Entries'!$B$4:$R$171,6,FALSE)</f>
        <v>142</v>
      </c>
      <c r="F30" s="63">
        <f>VLOOKUP($A30,'Grassroots Entries'!$B$4:$R$171,7,FALSE)</f>
        <v>0.59166666666666667</v>
      </c>
      <c r="G30" s="133">
        <f>VLOOKUP($A30,'Grassroots Entries'!$B$4:$R$171,8,FALSE)</f>
        <v>31</v>
      </c>
      <c r="H30" s="94">
        <f>VLOOKUP($A30,'Grassroots Entries'!$B$4:$R$171,9,FALSE)</f>
        <v>6</v>
      </c>
      <c r="I30" s="66"/>
      <c r="J30" s="70">
        <f t="shared" ref="J30:J45" si="4">(E30*1000)+(G30*100)+(H30*10)</f>
        <v>145160</v>
      </c>
      <c r="K30" s="117" t="s">
        <v>16</v>
      </c>
      <c r="L30" s="118">
        <f t="shared" ref="L30:L45" si="5">IF(K30=0," ",J30)</f>
        <v>145160</v>
      </c>
      <c r="M30" s="118">
        <f t="shared" ref="M30:M45" si="6">IF(K30=0," ",RANK(L30,$L$30:$L$45))</f>
        <v>11</v>
      </c>
      <c r="N30" s="119"/>
      <c r="O30" s="69">
        <f t="shared" ref="O30:O45" si="7">IF(E30=0," ",RANK(J30,$J$30:$J$45))</f>
        <v>12</v>
      </c>
      <c r="P30" s="93"/>
    </row>
    <row r="31" spans="1:16" ht="24.75" customHeight="1" x14ac:dyDescent="0.4">
      <c r="A31" s="99">
        <v>99</v>
      </c>
      <c r="B31" s="60" t="str">
        <f>VLOOKUP($A31,'Grassroots Entries'!$B$4:$R$171,2,FALSE)</f>
        <v>Daisy Bethune</v>
      </c>
      <c r="C31" s="61" t="str">
        <f>VLOOKUP($A31,'Grassroots Entries'!$B$4:$R$171,3,FALSE)</f>
        <v>Rookwood Captain</v>
      </c>
      <c r="D31" s="61" t="str">
        <f>VLOOKUP($A31,'Grassroots Entries'!$B$4:$R$171,4,FALSE)</f>
        <v>North Shropshire Hunt</v>
      </c>
      <c r="E31" s="62">
        <f>VLOOKUP($A31,'Grassroots Entries'!$B$4:$R$171,6,FALSE)</f>
        <v>162.5</v>
      </c>
      <c r="F31" s="63">
        <f>VLOOKUP($A31,'Grassroots Entries'!$B$4:$R$171,7,FALSE)</f>
        <v>0.67708333333333337</v>
      </c>
      <c r="G31" s="133">
        <f>VLOOKUP($A31,'Grassroots Entries'!$B$4:$R$171,8,FALSE)</f>
        <v>33</v>
      </c>
      <c r="H31" s="94">
        <f>VLOOKUP($A31,'Grassroots Entries'!$B$4:$R$171,9,FALSE)</f>
        <v>6.5</v>
      </c>
      <c r="I31" s="66"/>
      <c r="J31" s="70">
        <f t="shared" si="4"/>
        <v>165865</v>
      </c>
      <c r="K31" s="117" t="s">
        <v>16</v>
      </c>
      <c r="L31" s="118">
        <f t="shared" si="5"/>
        <v>165865</v>
      </c>
      <c r="M31" s="118">
        <f t="shared" si="6"/>
        <v>5</v>
      </c>
      <c r="N31" s="120"/>
      <c r="O31" s="69">
        <f t="shared" si="7"/>
        <v>5</v>
      </c>
      <c r="P31" s="95" t="s">
        <v>360</v>
      </c>
    </row>
    <row r="32" spans="1:16" ht="24.75" customHeight="1" x14ac:dyDescent="0.4">
      <c r="A32" s="99">
        <v>100</v>
      </c>
      <c r="B32" s="60" t="str">
        <f>VLOOKUP($A32,'Grassroots Entries'!$B$4:$R$171,2,FALSE)</f>
        <v>Isabella Moreton</v>
      </c>
      <c r="C32" s="61" t="str">
        <f>VLOOKUP($A32,'Grassroots Entries'!$B$4:$R$171,3,FALSE)</f>
        <v>Andy's Oscar</v>
      </c>
      <c r="D32" s="61" t="str">
        <f>VLOOKUP($A32,'Grassroots Entries'!$B$4:$R$171,4,FALSE)</f>
        <v>Atherstone Hunt</v>
      </c>
      <c r="E32" s="62">
        <f>VLOOKUP($A32,'Grassroots Entries'!$B$4:$R$171,6,FALSE)</f>
        <v>163.5</v>
      </c>
      <c r="F32" s="63">
        <f>VLOOKUP($A32,'Grassroots Entries'!$B$4:$R$171,7,FALSE)</f>
        <v>0.68125000000000002</v>
      </c>
      <c r="G32" s="133">
        <f>VLOOKUP($A32,'Grassroots Entries'!$B$4:$R$171,8,FALSE)</f>
        <v>35</v>
      </c>
      <c r="H32" s="94">
        <f>VLOOKUP($A32,'Grassroots Entries'!$B$4:$R$171,9,FALSE)</f>
        <v>7</v>
      </c>
      <c r="I32" s="66"/>
      <c r="J32" s="70">
        <f t="shared" si="4"/>
        <v>167070</v>
      </c>
      <c r="K32" s="117" t="s">
        <v>16</v>
      </c>
      <c r="L32" s="118">
        <f t="shared" si="5"/>
        <v>167070</v>
      </c>
      <c r="M32" s="118">
        <f t="shared" si="6"/>
        <v>3</v>
      </c>
      <c r="N32" s="119"/>
      <c r="O32" s="69">
        <f t="shared" si="7"/>
        <v>3</v>
      </c>
      <c r="P32" s="95" t="s">
        <v>360</v>
      </c>
    </row>
    <row r="33" spans="1:16" ht="24.75" customHeight="1" x14ac:dyDescent="0.4">
      <c r="A33" s="99">
        <v>101</v>
      </c>
      <c r="B33" s="60" t="str">
        <f>VLOOKUP($A33,'Grassroots Entries'!$B$4:$R$171,2,FALSE)</f>
        <v>Iris Burton</v>
      </c>
      <c r="C33" s="61" t="str">
        <f>VLOOKUP($A33,'Grassroots Entries'!$B$4:$R$171,3,FALSE)</f>
        <v>Harry in a Hurry</v>
      </c>
      <c r="D33" s="61" t="str">
        <f>VLOOKUP($A33,'Grassroots Entries'!$B$4:$R$171,4,FALSE)</f>
        <v>North Shropshire Hunt</v>
      </c>
      <c r="E33" s="62">
        <f>VLOOKUP($A33,'Grassroots Entries'!$B$4:$R$171,6,FALSE)</f>
        <v>163.5</v>
      </c>
      <c r="F33" s="63">
        <f>VLOOKUP($A33,'Grassroots Entries'!$B$4:$R$171,7,FALSE)</f>
        <v>0.68125000000000002</v>
      </c>
      <c r="G33" s="133">
        <f>VLOOKUP($A33,'Grassroots Entries'!$B$4:$R$171,8,FALSE)</f>
        <v>34.5</v>
      </c>
      <c r="H33" s="94">
        <f>VLOOKUP($A33,'Grassroots Entries'!$B$4:$R$171,9,FALSE)</f>
        <v>6.5</v>
      </c>
      <c r="I33" s="66"/>
      <c r="J33" s="70">
        <f t="shared" si="4"/>
        <v>167015</v>
      </c>
      <c r="K33" s="117" t="s">
        <v>16</v>
      </c>
      <c r="L33" s="118">
        <f t="shared" si="5"/>
        <v>167015</v>
      </c>
      <c r="M33" s="118">
        <f t="shared" si="6"/>
        <v>4</v>
      </c>
      <c r="N33" s="119"/>
      <c r="O33" s="69">
        <f t="shared" si="7"/>
        <v>4</v>
      </c>
      <c r="P33" s="95" t="s">
        <v>368</v>
      </c>
    </row>
    <row r="34" spans="1:16" ht="24.75" customHeight="1" x14ac:dyDescent="0.4">
      <c r="A34" s="99">
        <v>102</v>
      </c>
      <c r="B34" s="60" t="str">
        <f>VLOOKUP($A34,'Grassroots Entries'!$B$4:$R$171,2,FALSE)</f>
        <v>Alicia Iche</v>
      </c>
      <c r="C34" s="61" t="str">
        <f>VLOOKUP($A34,'Grassroots Entries'!$B$4:$R$171,3,FALSE)</f>
        <v>Michael</v>
      </c>
      <c r="D34" s="61" t="str">
        <f>VLOOKUP($A34,'Grassroots Entries'!$B$4:$R$171,4,FALSE)</f>
        <v>West Midlands</v>
      </c>
      <c r="E34" s="62">
        <f>VLOOKUP($A34,'Grassroots Entries'!$B$4:$R$171,6,FALSE)</f>
        <v>0</v>
      </c>
      <c r="F34" s="63" t="str">
        <f>VLOOKUP($A34,'Grassroots Entries'!$B$4:$R$171,7,FALSE)</f>
        <v xml:space="preserve"> </v>
      </c>
      <c r="G34" s="133">
        <f>VLOOKUP($A34,'Grassroots Entries'!$B$4:$R$171,8,FALSE)</f>
        <v>0</v>
      </c>
      <c r="H34" s="94">
        <f>VLOOKUP($A34,'Grassroots Entries'!$B$4:$R$171,9,FALSE)</f>
        <v>0</v>
      </c>
      <c r="I34" s="66"/>
      <c r="J34" s="70">
        <f t="shared" si="4"/>
        <v>0</v>
      </c>
      <c r="K34" s="117" t="s">
        <v>16</v>
      </c>
      <c r="L34" s="118">
        <f t="shared" si="5"/>
        <v>0</v>
      </c>
      <c r="M34" s="118">
        <f t="shared" si="6"/>
        <v>13</v>
      </c>
      <c r="N34" s="120"/>
      <c r="O34" s="69" t="str">
        <f t="shared" si="7"/>
        <v xml:space="preserve"> </v>
      </c>
      <c r="P34" s="95"/>
    </row>
    <row r="35" spans="1:16" ht="24.75" customHeight="1" x14ac:dyDescent="0.4">
      <c r="A35" s="99">
        <v>103</v>
      </c>
      <c r="B35" s="60" t="str">
        <f>VLOOKUP($A35,'Grassroots Entries'!$B$4:$R$171,2,FALSE)</f>
        <v>Daisymay McMurdo</v>
      </c>
      <c r="C35" s="61" t="str">
        <f>VLOOKUP($A35,'Grassroots Entries'!$B$4:$R$171,3,FALSE)</f>
        <v>Rise Up Reggie</v>
      </c>
      <c r="D35" s="61" t="str">
        <f>VLOOKUP($A35,'Grassroots Entries'!$B$4:$R$171,4,FALSE)</f>
        <v>Heart of England</v>
      </c>
      <c r="E35" s="62">
        <f>VLOOKUP($A35,'Grassroots Entries'!$B$4:$R$171,6,FALSE)</f>
        <v>147</v>
      </c>
      <c r="F35" s="63">
        <f>VLOOKUP($A35,'Grassroots Entries'!$B$4:$R$171,7,FALSE)</f>
        <v>0.61250000000000004</v>
      </c>
      <c r="G35" s="133">
        <f>VLOOKUP($A35,'Grassroots Entries'!$B$4:$R$171,8,FALSE)</f>
        <v>30.5</v>
      </c>
      <c r="H35" s="94">
        <f>VLOOKUP($A35,'Grassroots Entries'!$B$4:$R$171,9,FALSE)</f>
        <v>6</v>
      </c>
      <c r="I35" s="66"/>
      <c r="J35" s="70">
        <f t="shared" si="4"/>
        <v>150110</v>
      </c>
      <c r="K35" s="117" t="s">
        <v>16</v>
      </c>
      <c r="L35" s="118">
        <f t="shared" si="5"/>
        <v>150110</v>
      </c>
      <c r="M35" s="118">
        <f t="shared" si="6"/>
        <v>10</v>
      </c>
      <c r="N35" s="119"/>
      <c r="O35" s="69">
        <f t="shared" si="7"/>
        <v>11</v>
      </c>
      <c r="P35" s="93"/>
    </row>
    <row r="36" spans="1:16" ht="24.75" customHeight="1" x14ac:dyDescent="0.4">
      <c r="A36" s="99">
        <v>104</v>
      </c>
      <c r="B36" s="60" t="str">
        <f>VLOOKUP($A36,'Grassroots Entries'!$B$4:$R$171,2,FALSE)</f>
        <v>Connie Hassall</v>
      </c>
      <c r="C36" s="61" t="str">
        <f>VLOOKUP($A36,'Grassroots Entries'!$B$4:$R$171,3,FALSE)</f>
        <v>Lovable Rogue</v>
      </c>
      <c r="D36" s="61" t="str">
        <f>VLOOKUP($A36,'Grassroots Entries'!$B$4:$R$171,4,FALSE)</f>
        <v>South Staffordshire Hunt</v>
      </c>
      <c r="E36" s="62">
        <f>VLOOKUP($A36,'Grassroots Entries'!$B$4:$R$171,6,FALSE)</f>
        <v>165.5</v>
      </c>
      <c r="F36" s="63">
        <f>VLOOKUP($A36,'Grassroots Entries'!$B$4:$R$171,7,FALSE)</f>
        <v>0.68958333333333333</v>
      </c>
      <c r="G36" s="133">
        <f>VLOOKUP($A36,'Grassroots Entries'!$B$4:$R$171,8,FALSE)</f>
        <v>34.5</v>
      </c>
      <c r="H36" s="94">
        <f>VLOOKUP($A36,'Grassroots Entries'!$B$4:$R$171,9,FALSE)</f>
        <v>6.5</v>
      </c>
      <c r="I36" s="66"/>
      <c r="J36" s="70">
        <f t="shared" si="4"/>
        <v>169015</v>
      </c>
      <c r="K36" s="117" t="s">
        <v>16</v>
      </c>
      <c r="L36" s="118">
        <f t="shared" si="5"/>
        <v>169015</v>
      </c>
      <c r="M36" s="118">
        <f t="shared" si="6"/>
        <v>2</v>
      </c>
      <c r="N36" s="120"/>
      <c r="O36" s="69">
        <f t="shared" si="7"/>
        <v>2</v>
      </c>
      <c r="P36" s="95" t="s">
        <v>349</v>
      </c>
    </row>
    <row r="37" spans="1:16" ht="24.75" customHeight="1" x14ac:dyDescent="0.4">
      <c r="A37" s="99">
        <v>105</v>
      </c>
      <c r="B37" s="60" t="str">
        <f>VLOOKUP($A37,'Grassroots Entries'!$B$4:$R$171,2,FALSE)</f>
        <v>Millie-Jane Gardner</v>
      </c>
      <c r="C37" s="61" t="str">
        <f>VLOOKUP($A37,'Grassroots Entries'!$B$4:$R$171,3,FALSE)</f>
        <v>Apache</v>
      </c>
      <c r="D37" s="61" t="str">
        <f>VLOOKUP($A37,'Grassroots Entries'!$B$4:$R$171,4,FALSE)</f>
        <v>Wheatland Hunt</v>
      </c>
      <c r="E37" s="62">
        <f>VLOOKUP($A37,'Grassroots Entries'!$B$4:$R$171,6,FALSE)</f>
        <v>154.5</v>
      </c>
      <c r="F37" s="63">
        <f>VLOOKUP($A37,'Grassroots Entries'!$B$4:$R$171,7,FALSE)</f>
        <v>0.64375000000000004</v>
      </c>
      <c r="G37" s="133">
        <f>VLOOKUP($A37,'Grassroots Entries'!$B$4:$R$171,8,FALSE)</f>
        <v>33.5</v>
      </c>
      <c r="H37" s="94">
        <f>VLOOKUP($A37,'Grassroots Entries'!$B$4:$R$171,9,FALSE)</f>
        <v>6.5</v>
      </c>
      <c r="I37" s="66"/>
      <c r="J37" s="70">
        <f t="shared" si="4"/>
        <v>157915</v>
      </c>
      <c r="K37" s="117" t="s">
        <v>16</v>
      </c>
      <c r="L37" s="118">
        <f t="shared" si="5"/>
        <v>157915</v>
      </c>
      <c r="M37" s="118">
        <f t="shared" si="6"/>
        <v>9</v>
      </c>
      <c r="N37" s="120"/>
      <c r="O37" s="69">
        <f t="shared" si="7"/>
        <v>10</v>
      </c>
      <c r="P37" s="95" t="s">
        <v>349</v>
      </c>
    </row>
    <row r="38" spans="1:16" ht="24.75" customHeight="1" x14ac:dyDescent="0.4">
      <c r="A38" s="99">
        <v>106</v>
      </c>
      <c r="B38" s="60" t="str">
        <f>VLOOKUP($A38,'Grassroots Entries'!$B$4:$R$171,2,FALSE)</f>
        <v>Olephia Holdsworth-Hutt</v>
      </c>
      <c r="C38" s="61" t="str">
        <f>VLOOKUP($A38,'Grassroots Entries'!$B$4:$R$171,3,FALSE)</f>
        <v>Red Sonia</v>
      </c>
      <c r="D38" s="61" t="str">
        <f>VLOOKUP($A38,'Grassroots Entries'!$B$4:$R$171,4,FALSE)</f>
        <v>North Warwickshire</v>
      </c>
      <c r="E38" s="62">
        <f>VLOOKUP($A38,'Grassroots Entries'!$B$4:$R$171,6,FALSE)</f>
        <v>0</v>
      </c>
      <c r="F38" s="63" t="str">
        <f>VLOOKUP($A38,'Grassroots Entries'!$B$4:$R$171,7,FALSE)</f>
        <v xml:space="preserve"> </v>
      </c>
      <c r="G38" s="133">
        <f>VLOOKUP($A38,'Grassroots Entries'!$B$4:$R$171,8,FALSE)</f>
        <v>0</v>
      </c>
      <c r="H38" s="94">
        <f>VLOOKUP($A38,'Grassroots Entries'!$B$4:$R$171,9,FALSE)</f>
        <v>0</v>
      </c>
      <c r="I38" s="66"/>
      <c r="J38" s="70">
        <f t="shared" si="4"/>
        <v>0</v>
      </c>
      <c r="K38" s="117" t="s">
        <v>16</v>
      </c>
      <c r="L38" s="118">
        <f t="shared" si="5"/>
        <v>0</v>
      </c>
      <c r="M38" s="118">
        <f t="shared" si="6"/>
        <v>13</v>
      </c>
      <c r="N38" s="119"/>
      <c r="O38" s="69" t="str">
        <f t="shared" si="7"/>
        <v xml:space="preserve"> </v>
      </c>
      <c r="P38" s="93"/>
    </row>
    <row r="39" spans="1:16" ht="24.75" customHeight="1" x14ac:dyDescent="0.4">
      <c r="A39" s="99">
        <v>107</v>
      </c>
      <c r="B39" s="60" t="str">
        <f>VLOOKUP($A39,'Grassroots Entries'!$B$4:$R$171,2,FALSE)</f>
        <v>Isabelle Arthur</v>
      </c>
      <c r="C39" s="61" t="str">
        <f>VLOOKUP($A39,'Grassroots Entries'!$B$4:$R$171,3,FALSE)</f>
        <v>Murk and Mizzel</v>
      </c>
      <c r="D39" s="61" t="str">
        <f>VLOOKUP($A39,'Grassroots Entries'!$B$4:$R$171,4,FALSE)</f>
        <v>West Warwickshire</v>
      </c>
      <c r="E39" s="62">
        <f>VLOOKUP($A39,'Grassroots Entries'!$B$4:$R$171,6,FALSE)</f>
        <v>0</v>
      </c>
      <c r="F39" s="63" t="str">
        <f>VLOOKUP($A39,'Grassroots Entries'!$B$4:$R$171,7,FALSE)</f>
        <v xml:space="preserve"> </v>
      </c>
      <c r="G39" s="133">
        <f>VLOOKUP($A39,'Grassroots Entries'!$B$4:$R$171,8,FALSE)</f>
        <v>0</v>
      </c>
      <c r="H39" s="94">
        <f>VLOOKUP($A39,'Grassroots Entries'!$B$4:$R$171,9,FALSE)</f>
        <v>0</v>
      </c>
      <c r="I39" s="66"/>
      <c r="J39" s="70">
        <f t="shared" si="4"/>
        <v>0</v>
      </c>
      <c r="K39" s="117" t="s">
        <v>16</v>
      </c>
      <c r="L39" s="118">
        <f t="shared" si="5"/>
        <v>0</v>
      </c>
      <c r="M39" s="118">
        <f t="shared" si="6"/>
        <v>13</v>
      </c>
      <c r="N39" s="120"/>
      <c r="O39" s="69" t="str">
        <f t="shared" si="7"/>
        <v xml:space="preserve"> </v>
      </c>
      <c r="P39" s="95"/>
    </row>
    <row r="40" spans="1:16" ht="24.75" customHeight="1" x14ac:dyDescent="0.4">
      <c r="A40" s="99">
        <v>108</v>
      </c>
      <c r="B40" s="60" t="str">
        <f>VLOOKUP($A40,'Grassroots Entries'!$B$4:$R$171,2,FALSE)</f>
        <v>Eva Bagnall</v>
      </c>
      <c r="C40" s="61" t="str">
        <f>VLOOKUP($A40,'Grassroots Entries'!$B$4:$R$171,3,FALSE)</f>
        <v>Texas</v>
      </c>
      <c r="D40" s="61" t="str">
        <f>VLOOKUP($A40,'Grassroots Entries'!$B$4:$R$171,4,FALSE)</f>
        <v>West Midlands</v>
      </c>
      <c r="E40" s="62">
        <f>VLOOKUP($A40,'Grassroots Entries'!$B$4:$R$171,6,FALSE)</f>
        <v>160</v>
      </c>
      <c r="F40" s="63">
        <f>VLOOKUP($A40,'Grassroots Entries'!$B$4:$R$171,7,FALSE)</f>
        <v>0.66666666666666663</v>
      </c>
      <c r="G40" s="133">
        <f>VLOOKUP($A40,'Grassroots Entries'!$B$4:$R$171,8,FALSE)</f>
        <v>32.5</v>
      </c>
      <c r="H40" s="94">
        <f>VLOOKUP($A40,'Grassroots Entries'!$B$4:$R$171,9,FALSE)</f>
        <v>6</v>
      </c>
      <c r="I40" s="66"/>
      <c r="J40" s="70">
        <f t="shared" si="4"/>
        <v>163310</v>
      </c>
      <c r="K40" s="117" t="s">
        <v>16</v>
      </c>
      <c r="L40" s="118">
        <f t="shared" si="5"/>
        <v>163310</v>
      </c>
      <c r="M40" s="118">
        <f t="shared" si="6"/>
        <v>7</v>
      </c>
      <c r="N40" s="120"/>
      <c r="O40" s="69">
        <f t="shared" si="7"/>
        <v>7</v>
      </c>
      <c r="P40" s="95" t="s">
        <v>360</v>
      </c>
    </row>
    <row r="41" spans="1:16" ht="24.75" customHeight="1" x14ac:dyDescent="0.4">
      <c r="A41" s="99">
        <v>109</v>
      </c>
      <c r="B41" s="60" t="str">
        <f>VLOOKUP($A41,'Grassroots Entries'!$B$4:$R$171,2,FALSE)</f>
        <v>Isla Edwards</v>
      </c>
      <c r="C41" s="61" t="str">
        <f>VLOOKUP($A41,'Grassroots Entries'!$B$4:$R$171,3,FALSE)</f>
        <v>Phoenix</v>
      </c>
      <c r="D41" s="61" t="str">
        <f>VLOOKUP($A41,'Grassroots Entries'!$B$4:$R$171,4,FALSE)</f>
        <v>North Warwickshire</v>
      </c>
      <c r="E41" s="62">
        <f>VLOOKUP($A41,'Grassroots Entries'!$B$4:$R$171,6,FALSE)</f>
        <v>162</v>
      </c>
      <c r="F41" s="63">
        <f>VLOOKUP($A41,'Grassroots Entries'!$B$4:$R$171,7,FALSE)</f>
        <v>0.67500000000000004</v>
      </c>
      <c r="G41" s="133">
        <f>VLOOKUP($A41,'Grassroots Entries'!$B$4:$R$171,8,FALSE)</f>
        <v>34</v>
      </c>
      <c r="H41" s="94">
        <f>VLOOKUP($A41,'Grassroots Entries'!$B$4:$R$171,9,FALSE)</f>
        <v>7</v>
      </c>
      <c r="I41" s="66"/>
      <c r="J41" s="70">
        <f t="shared" si="4"/>
        <v>165470</v>
      </c>
      <c r="K41" s="117" t="s">
        <v>16</v>
      </c>
      <c r="L41" s="118">
        <f t="shared" si="5"/>
        <v>165470</v>
      </c>
      <c r="M41" s="118">
        <f t="shared" si="6"/>
        <v>6</v>
      </c>
      <c r="N41" s="120"/>
      <c r="O41" s="69">
        <f t="shared" si="7"/>
        <v>6</v>
      </c>
      <c r="P41" s="95" t="s">
        <v>360</v>
      </c>
    </row>
    <row r="42" spans="1:16" ht="24.75" customHeight="1" x14ac:dyDescent="0.4">
      <c r="A42" s="99">
        <v>110</v>
      </c>
      <c r="B42" s="60" t="str">
        <f>VLOOKUP($A42,'Grassroots Entries'!$B$4:$R$171,2,FALSE)</f>
        <v>Esther Griffiths</v>
      </c>
      <c r="C42" s="61" t="str">
        <f>VLOOKUP($A42,'Grassroots Entries'!$B$4:$R$171,3,FALSE)</f>
        <v>Ellie</v>
      </c>
      <c r="D42" s="61" t="str">
        <f>VLOOKUP($A42,'Grassroots Entries'!$B$4:$R$171,4,FALSE)</f>
        <v>Albrighton Hunt</v>
      </c>
      <c r="E42" s="62">
        <f>VLOOKUP($A42,'Grassroots Entries'!$B$4:$R$171,6,FALSE)</f>
        <v>156</v>
      </c>
      <c r="F42" s="63">
        <f>VLOOKUP($A42,'Grassroots Entries'!$B$4:$R$171,7,FALSE)</f>
        <v>0.65</v>
      </c>
      <c r="G42" s="133">
        <f>VLOOKUP($A42,'Grassroots Entries'!$B$4:$R$171,8,FALSE)</f>
        <v>32.5</v>
      </c>
      <c r="H42" s="94">
        <f>VLOOKUP($A42,'Grassroots Entries'!$B$4:$R$171,9,FALSE)</f>
        <v>6.5</v>
      </c>
      <c r="I42" s="66"/>
      <c r="J42" s="70">
        <f t="shared" si="4"/>
        <v>159315</v>
      </c>
      <c r="K42" s="117" t="s">
        <v>16</v>
      </c>
      <c r="L42" s="118">
        <f t="shared" si="5"/>
        <v>159315</v>
      </c>
      <c r="M42" s="118">
        <f t="shared" si="6"/>
        <v>8</v>
      </c>
      <c r="N42" s="120"/>
      <c r="O42" s="69">
        <f t="shared" si="7"/>
        <v>8</v>
      </c>
      <c r="P42" s="95" t="s">
        <v>360</v>
      </c>
    </row>
    <row r="43" spans="1:16" ht="24.75" customHeight="1" x14ac:dyDescent="0.4">
      <c r="A43" s="99">
        <v>111</v>
      </c>
      <c r="B43" s="60" t="str">
        <f>VLOOKUP($A43,'Grassroots Entries'!$B$4:$R$171,2,FALSE)</f>
        <v>Angus Chapple</v>
      </c>
      <c r="C43" s="61" t="str">
        <f>VLOOKUP($A43,'Grassroots Entries'!$B$4:$R$171,3,FALSE)</f>
        <v>RSPCA BUNNY</v>
      </c>
      <c r="D43" s="61" t="str">
        <f>VLOOKUP($A43,'Grassroots Entries'!$B$4:$R$171,4,FALSE)</f>
        <v>North Shropshire Hunt</v>
      </c>
      <c r="E43" s="62">
        <f>VLOOKUP($A43,'Grassroots Entries'!$B$4:$R$171,6,FALSE)</f>
        <v>140.5</v>
      </c>
      <c r="F43" s="63">
        <f>VLOOKUP($A43,'Grassroots Entries'!$B$4:$R$171,7,FALSE)</f>
        <v>0.5854166666666667</v>
      </c>
      <c r="G43" s="133">
        <f>VLOOKUP($A43,'Grassroots Entries'!$B$4:$R$171,8,FALSE)</f>
        <v>30</v>
      </c>
      <c r="H43" s="94">
        <f>VLOOKUP($A43,'Grassroots Entries'!$B$4:$R$171,9,FALSE)</f>
        <v>6</v>
      </c>
      <c r="I43" s="66"/>
      <c r="J43" s="70">
        <f t="shared" si="4"/>
        <v>143560</v>
      </c>
      <c r="K43" s="117" t="s">
        <v>16</v>
      </c>
      <c r="L43" s="118">
        <f t="shared" si="5"/>
        <v>143560</v>
      </c>
      <c r="M43" s="118">
        <f t="shared" si="6"/>
        <v>12</v>
      </c>
      <c r="N43" s="120"/>
      <c r="O43" s="69">
        <f t="shared" si="7"/>
        <v>13</v>
      </c>
      <c r="P43" s="95"/>
    </row>
    <row r="44" spans="1:16" ht="24.75" customHeight="1" x14ac:dyDescent="0.4">
      <c r="A44" s="99">
        <v>112</v>
      </c>
      <c r="B44" s="60" t="str">
        <f>VLOOKUP($A44,'Grassroots Entries'!$B$4:$R$171,2,FALSE)</f>
        <v>Rose Paskins</v>
      </c>
      <c r="C44" s="61" t="str">
        <f>VLOOKUP($A44,'Grassroots Entries'!$B$4:$R$171,3,FALSE)</f>
        <v>Westfirle Golden Oriole</v>
      </c>
      <c r="D44" s="61" t="str">
        <f>VLOOKUP($A44,'Grassroots Entries'!$B$4:$R$171,4,FALSE)</f>
        <v>Atherstone Hunt</v>
      </c>
      <c r="E44" s="62">
        <f>VLOOKUP($A44,'Grassroots Entries'!$B$4:$R$171,6,FALSE)</f>
        <v>170</v>
      </c>
      <c r="F44" s="63">
        <f>VLOOKUP($A44,'Grassroots Entries'!$B$4:$R$171,7,FALSE)</f>
        <v>0.70833333333333337</v>
      </c>
      <c r="G44" s="133">
        <f>VLOOKUP($A44,'Grassroots Entries'!$B$4:$R$171,8,FALSE)</f>
        <v>35.5</v>
      </c>
      <c r="H44" s="94">
        <f>VLOOKUP($A44,'Grassroots Entries'!$B$4:$R$171,9,FALSE)</f>
        <v>7</v>
      </c>
      <c r="I44" s="66"/>
      <c r="J44" s="70">
        <f t="shared" si="4"/>
        <v>173620</v>
      </c>
      <c r="K44" s="117" t="s">
        <v>16</v>
      </c>
      <c r="L44" s="118">
        <f t="shared" si="5"/>
        <v>173620</v>
      </c>
      <c r="M44" s="118">
        <f t="shared" si="6"/>
        <v>1</v>
      </c>
      <c r="N44" s="120"/>
      <c r="O44" s="69">
        <f t="shared" si="7"/>
        <v>1</v>
      </c>
      <c r="P44" s="95" t="s">
        <v>360</v>
      </c>
    </row>
    <row r="45" spans="1:16" ht="24.75" customHeight="1" x14ac:dyDescent="0.4">
      <c r="A45" s="99">
        <v>113</v>
      </c>
      <c r="B45" s="60" t="str">
        <f>VLOOKUP($A45,'Grassroots Entries'!$B$4:$R$171,2,FALSE)</f>
        <v>Daisy Paybody</v>
      </c>
      <c r="C45" s="61" t="str">
        <f>VLOOKUP($A45,'Grassroots Entries'!$B$4:$R$171,3,FALSE)</f>
        <v>Crosshue Playboy</v>
      </c>
      <c r="D45" s="61" t="str">
        <f>VLOOKUP($A45,'Grassroots Entries'!$B$4:$R$171,4,FALSE)</f>
        <v>Pytchley Hunt</v>
      </c>
      <c r="E45" s="62">
        <f>VLOOKUP($A45,'Grassroots Entries'!$B$4:$R$171,6,FALSE)</f>
        <v>155.5</v>
      </c>
      <c r="F45" s="63">
        <f>VLOOKUP($A45,'Grassroots Entries'!$B$4:$R$171,7,FALSE)</f>
        <v>0.6479166666666667</v>
      </c>
      <c r="G45" s="133">
        <f>VLOOKUP($A45,'Grassroots Entries'!$B$4:$R$171,8,FALSE)</f>
        <v>32</v>
      </c>
      <c r="H45" s="94">
        <f>VLOOKUP($A45,'Grassroots Entries'!$B$4:$R$171,9,FALSE)</f>
        <v>6.5</v>
      </c>
      <c r="I45" s="66"/>
      <c r="J45" s="70">
        <f t="shared" si="4"/>
        <v>158765</v>
      </c>
      <c r="K45" s="117"/>
      <c r="L45" s="118" t="str">
        <f t="shared" si="5"/>
        <v xml:space="preserve"> </v>
      </c>
      <c r="M45" s="118" t="str">
        <f t="shared" si="6"/>
        <v xml:space="preserve"> </v>
      </c>
      <c r="N45" s="119"/>
      <c r="O45" s="69">
        <f t="shared" si="7"/>
        <v>9</v>
      </c>
      <c r="P45" s="95" t="s">
        <v>349</v>
      </c>
    </row>
    <row r="46" spans="1:16" ht="24.75" customHeight="1" x14ac:dyDescent="0.3">
      <c r="A46" s="134"/>
      <c r="B46" s="1"/>
      <c r="C46" s="1"/>
      <c r="D46" s="1"/>
      <c r="E46" s="135"/>
      <c r="F46" s="135"/>
      <c r="G46" s="135"/>
      <c r="H46" s="135"/>
      <c r="I46" s="135"/>
      <c r="J46" s="1"/>
      <c r="O46" s="114"/>
      <c r="P46" s="122"/>
    </row>
    <row r="47" spans="1:16" ht="24.75" customHeight="1" x14ac:dyDescent="0.3">
      <c r="A47" s="134" t="s">
        <v>367</v>
      </c>
      <c r="B47" s="1"/>
      <c r="C47" s="1"/>
      <c r="D47" s="1"/>
      <c r="E47" s="135"/>
      <c r="F47" s="135"/>
      <c r="G47" s="135"/>
      <c r="H47" s="135"/>
      <c r="I47" s="135"/>
      <c r="J47" s="1"/>
      <c r="O47" s="114"/>
    </row>
    <row r="48" spans="1:16" ht="24.75" customHeight="1" x14ac:dyDescent="0.3">
      <c r="A48" s="183"/>
      <c r="B48" s="1"/>
      <c r="C48" s="1"/>
      <c r="D48" s="1"/>
      <c r="E48" s="135"/>
      <c r="F48" s="135"/>
      <c r="G48" s="135"/>
      <c r="H48" s="135"/>
      <c r="I48" s="135"/>
      <c r="J48" s="1"/>
      <c r="O48" s="114"/>
    </row>
    <row r="49" spans="1:16" ht="24.75" customHeight="1" x14ac:dyDescent="0.3">
      <c r="A49" s="136"/>
      <c r="B49" s="7" t="s">
        <v>3</v>
      </c>
      <c r="C49" s="7" t="s">
        <v>4</v>
      </c>
      <c r="D49" s="7" t="s">
        <v>64</v>
      </c>
      <c r="E49" s="8" t="s">
        <v>7</v>
      </c>
      <c r="F49" s="9" t="s">
        <v>8</v>
      </c>
      <c r="G49" s="132" t="s">
        <v>46</v>
      </c>
      <c r="H49" s="113" t="s">
        <v>47</v>
      </c>
      <c r="I49" s="160"/>
      <c r="J49" s="7" t="s">
        <v>366</v>
      </c>
      <c r="K49" s="6" t="s">
        <v>345</v>
      </c>
      <c r="L49" s="6"/>
      <c r="M49" s="6" t="s">
        <v>346</v>
      </c>
      <c r="N49" s="114"/>
      <c r="O49" s="78" t="s">
        <v>347</v>
      </c>
      <c r="P49" s="78" t="s">
        <v>357</v>
      </c>
    </row>
    <row r="50" spans="1:16" ht="24.75" customHeight="1" x14ac:dyDescent="0.4">
      <c r="A50" s="136"/>
      <c r="B50" s="1"/>
      <c r="C50" s="151"/>
      <c r="D50" s="14"/>
      <c r="E50" s="38"/>
      <c r="F50" s="152"/>
      <c r="G50" s="182"/>
      <c r="H50" s="170"/>
      <c r="I50" s="58"/>
      <c r="J50" s="14"/>
      <c r="K50" s="117"/>
      <c r="L50" s="137"/>
      <c r="M50" s="137"/>
      <c r="O50" s="69"/>
      <c r="P50" s="93"/>
    </row>
    <row r="51" spans="1:16" ht="24.75" customHeight="1" x14ac:dyDescent="0.4">
      <c r="A51" s="79">
        <v>114</v>
      </c>
      <c r="B51" s="60" t="str">
        <f>VLOOKUP($A51,'Grassroots Entries'!$B$4:$R$171,2,FALSE)</f>
        <v>Jemima Fox</v>
      </c>
      <c r="C51" s="61" t="str">
        <f>VLOOKUP($A51,'Grassroots Entries'!$B$4:$R$171,3,FALSE)</f>
        <v>Ellie May</v>
      </c>
      <c r="D51" s="61" t="str">
        <f>VLOOKUP($A51,'Grassroots Entries'!$B$4:$R$171,4,FALSE)</f>
        <v>South Shropshire Hunt</v>
      </c>
      <c r="E51" s="62">
        <f>VLOOKUP($A51,'Grassroots Entries'!$B$4:$R$171,6,FALSE)</f>
        <v>156.5</v>
      </c>
      <c r="F51" s="63">
        <f>VLOOKUP($A51,'Grassroots Entries'!$B$4:$R$171,7,FALSE)</f>
        <v>0.65208333333333335</v>
      </c>
      <c r="G51" s="133">
        <f>VLOOKUP($A51,'Grassroots Entries'!$B$4:$R$171,8,FALSE)</f>
        <v>33</v>
      </c>
      <c r="H51" s="94">
        <f>VLOOKUP($A51,'Grassroots Entries'!$B$4:$R$171,9,FALSE)</f>
        <v>6</v>
      </c>
      <c r="I51" s="66"/>
      <c r="J51" s="70">
        <f t="shared" ref="J51:J66" si="8">(E51*10000)+(G51*100)+(H51*1)</f>
        <v>1568306</v>
      </c>
      <c r="K51" s="117" t="s">
        <v>16</v>
      </c>
      <c r="L51" s="118">
        <f t="shared" ref="L51:L66" si="9">IF(K51=0," ",J51)</f>
        <v>1568306</v>
      </c>
      <c r="M51" s="118">
        <f t="shared" ref="M51:M66" si="10">IF(K51=0," ",RANK(L51,$L$51:$L$66))</f>
        <v>11</v>
      </c>
      <c r="N51" s="119"/>
      <c r="O51" s="69">
        <f t="shared" ref="O51:O66" si="11">IF(E51=0," ",RANK(J51,$J$51:$J$66))</f>
        <v>12</v>
      </c>
      <c r="P51" s="93"/>
    </row>
    <row r="52" spans="1:16" ht="24.75" customHeight="1" x14ac:dyDescent="0.4">
      <c r="A52" s="79">
        <v>115</v>
      </c>
      <c r="B52" s="60" t="str">
        <f>VLOOKUP($A52,'Grassroots Entries'!$B$4:$R$171,2,FALSE)</f>
        <v>Rosie Board</v>
      </c>
      <c r="C52" s="61" t="str">
        <f>VLOOKUP($A52,'Grassroots Entries'!$B$4:$R$171,3,FALSE)</f>
        <v>Skyline</v>
      </c>
      <c r="D52" s="61" t="str">
        <f>VLOOKUP($A52,'Grassroots Entries'!$B$4:$R$171,4,FALSE)</f>
        <v>North Shropshire Hunt</v>
      </c>
      <c r="E52" s="62">
        <f>VLOOKUP($A52,'Grassroots Entries'!$B$4:$R$171,6,FALSE)</f>
        <v>169.5</v>
      </c>
      <c r="F52" s="63">
        <f>VLOOKUP($A52,'Grassroots Entries'!$B$4:$R$171,7,FALSE)</f>
        <v>0.70625000000000004</v>
      </c>
      <c r="G52" s="133">
        <f>VLOOKUP($A52,'Grassroots Entries'!$B$4:$R$171,8,FALSE)</f>
        <v>35</v>
      </c>
      <c r="H52" s="94">
        <f>VLOOKUP($A52,'Grassroots Entries'!$B$4:$R$171,9,FALSE)</f>
        <v>7</v>
      </c>
      <c r="I52" s="66"/>
      <c r="J52" s="70">
        <f t="shared" si="8"/>
        <v>1698507</v>
      </c>
      <c r="K52" s="117" t="s">
        <v>16</v>
      </c>
      <c r="L52" s="118">
        <f t="shared" si="9"/>
        <v>1698507</v>
      </c>
      <c r="M52" s="118">
        <f t="shared" si="10"/>
        <v>2</v>
      </c>
      <c r="N52" s="120"/>
      <c r="O52" s="69">
        <f t="shared" si="11"/>
        <v>2</v>
      </c>
      <c r="P52" s="95" t="s">
        <v>360</v>
      </c>
    </row>
    <row r="53" spans="1:16" ht="24.75" customHeight="1" x14ac:dyDescent="0.4">
      <c r="A53" s="79">
        <v>116</v>
      </c>
      <c r="B53" s="60" t="str">
        <f>VLOOKUP($A53,'Grassroots Entries'!$B$4:$R$171,2,FALSE)</f>
        <v>Georgie Hills</v>
      </c>
      <c r="C53" s="61" t="str">
        <f>VLOOKUP($A53,'Grassroots Entries'!$B$4:$R$171,3,FALSE)</f>
        <v>Karandesh</v>
      </c>
      <c r="D53" s="61" t="str">
        <f>VLOOKUP($A53,'Grassroots Entries'!$B$4:$R$171,4,FALSE)</f>
        <v>Atherstone Hunt</v>
      </c>
      <c r="E53" s="62">
        <f>VLOOKUP($A53,'Grassroots Entries'!$B$4:$R$171,6,FALSE)</f>
        <v>167</v>
      </c>
      <c r="F53" s="63">
        <f>VLOOKUP($A53,'Grassroots Entries'!$B$4:$R$171,7,FALSE)</f>
        <v>0.6958333333333333</v>
      </c>
      <c r="G53" s="133">
        <f>VLOOKUP($A53,'Grassroots Entries'!$B$4:$R$171,8,FALSE)</f>
        <v>34.5</v>
      </c>
      <c r="H53" s="94">
        <f>VLOOKUP($A53,'Grassroots Entries'!$B$4:$R$171,9,FALSE)</f>
        <v>6.5</v>
      </c>
      <c r="I53" s="66"/>
      <c r="J53" s="70">
        <f t="shared" si="8"/>
        <v>1673456.5</v>
      </c>
      <c r="K53" s="117" t="s">
        <v>16</v>
      </c>
      <c r="L53" s="118">
        <f t="shared" si="9"/>
        <v>1673456.5</v>
      </c>
      <c r="M53" s="118">
        <f t="shared" si="10"/>
        <v>4</v>
      </c>
      <c r="N53" s="120"/>
      <c r="O53" s="69">
        <f t="shared" si="11"/>
        <v>4</v>
      </c>
      <c r="P53" s="95" t="s">
        <v>360</v>
      </c>
    </row>
    <row r="54" spans="1:16" ht="24.75" customHeight="1" x14ac:dyDescent="0.4">
      <c r="A54" s="79">
        <v>117</v>
      </c>
      <c r="B54" s="60" t="str">
        <f>VLOOKUP($A54,'Grassroots Entries'!$B$4:$R$171,2,FALSE)</f>
        <v>Maisey Lay</v>
      </c>
      <c r="C54" s="61" t="str">
        <f>VLOOKUP($A54,'Grassroots Entries'!$B$4:$R$171,3,FALSE)</f>
        <v>Commauns Glory</v>
      </c>
      <c r="D54" s="61" t="str">
        <f>VLOOKUP($A54,'Grassroots Entries'!$B$4:$R$171,4,FALSE)</f>
        <v>North Shropshire Hunt</v>
      </c>
      <c r="E54" s="62">
        <f>VLOOKUP($A54,'Grassroots Entries'!$B$4:$R$171,6,FALSE)</f>
        <v>158</v>
      </c>
      <c r="F54" s="63">
        <f>VLOOKUP($A54,'Grassroots Entries'!$B$4:$R$171,7,FALSE)</f>
        <v>0.65833333333333333</v>
      </c>
      <c r="G54" s="133">
        <f>VLOOKUP($A54,'Grassroots Entries'!$B$4:$R$171,8,FALSE)</f>
        <v>33</v>
      </c>
      <c r="H54" s="94">
        <f>VLOOKUP($A54,'Grassroots Entries'!$B$4:$R$171,9,FALSE)</f>
        <v>6.5</v>
      </c>
      <c r="I54" s="66"/>
      <c r="J54" s="70">
        <f t="shared" si="8"/>
        <v>1583306.5</v>
      </c>
      <c r="K54" s="117" t="s">
        <v>16</v>
      </c>
      <c r="L54" s="118">
        <f t="shared" si="9"/>
        <v>1583306.5</v>
      </c>
      <c r="M54" s="118">
        <f t="shared" si="10"/>
        <v>9</v>
      </c>
      <c r="N54" s="119"/>
      <c r="O54" s="69">
        <f t="shared" si="11"/>
        <v>10</v>
      </c>
      <c r="P54" s="93"/>
    </row>
    <row r="55" spans="1:16" ht="24.75" customHeight="1" x14ac:dyDescent="0.4">
      <c r="A55" s="79">
        <v>118</v>
      </c>
      <c r="B55" s="60" t="str">
        <f>VLOOKUP($A55,'Grassroots Entries'!$B$4:$R$171,2,FALSE)</f>
        <v>Grace Williams</v>
      </c>
      <c r="C55" s="61" t="str">
        <f>VLOOKUP($A55,'Grassroots Entries'!$B$4:$R$171,3,FALSE)</f>
        <v>Toffo</v>
      </c>
      <c r="D55" s="61" t="str">
        <f>VLOOKUP($A55,'Grassroots Entries'!$B$4:$R$171,4,FALSE)</f>
        <v>Ludlow Hunt</v>
      </c>
      <c r="E55" s="62">
        <f>VLOOKUP($A55,'Grassroots Entries'!$B$4:$R$171,6,FALSE)</f>
        <v>165.5</v>
      </c>
      <c r="F55" s="63">
        <f>VLOOKUP($A55,'Grassroots Entries'!$B$4:$R$171,7,FALSE)</f>
        <v>0.68958333333333333</v>
      </c>
      <c r="G55" s="133">
        <f>VLOOKUP($A55,'Grassroots Entries'!$B$4:$R$171,8,FALSE)</f>
        <v>34.5</v>
      </c>
      <c r="H55" s="94">
        <f>VLOOKUP($A55,'Grassroots Entries'!$B$4:$R$171,9,FALSE)</f>
        <v>7</v>
      </c>
      <c r="I55" s="66"/>
      <c r="J55" s="70">
        <f t="shared" si="8"/>
        <v>1658457</v>
      </c>
      <c r="K55" s="117" t="s">
        <v>16</v>
      </c>
      <c r="L55" s="118">
        <f t="shared" si="9"/>
        <v>1658457</v>
      </c>
      <c r="M55" s="118">
        <f t="shared" si="10"/>
        <v>7</v>
      </c>
      <c r="N55" s="120"/>
      <c r="O55" s="69">
        <f t="shared" si="11"/>
        <v>7</v>
      </c>
      <c r="P55" s="95" t="s">
        <v>349</v>
      </c>
    </row>
    <row r="56" spans="1:16" ht="24.75" customHeight="1" x14ac:dyDescent="0.4">
      <c r="A56" s="79">
        <v>119</v>
      </c>
      <c r="B56" s="60" t="str">
        <f>VLOOKUP($A56,'Grassroots Entries'!$B$4:$R$171,2,FALSE)</f>
        <v>Lauren Ward</v>
      </c>
      <c r="C56" s="61" t="str">
        <f>VLOOKUP($A56,'Grassroots Entries'!$B$4:$R$171,3,FALSE)</f>
        <v>Clounamon White Sox</v>
      </c>
      <c r="D56" s="61" t="str">
        <f>VLOOKUP($A56,'Grassroots Entries'!$B$4:$R$171,4,FALSE)</f>
        <v>Heart of England</v>
      </c>
      <c r="E56" s="62">
        <f>VLOOKUP($A56,'Grassroots Entries'!$B$4:$R$171,6,FALSE)</f>
        <v>158.5</v>
      </c>
      <c r="F56" s="63">
        <f>VLOOKUP($A56,'Grassroots Entries'!$B$4:$R$171,7,FALSE)</f>
        <v>0.66041666666666665</v>
      </c>
      <c r="G56" s="133">
        <f>VLOOKUP($A56,'Grassroots Entries'!$B$4:$R$171,8,FALSE)</f>
        <v>33</v>
      </c>
      <c r="H56" s="94">
        <f>VLOOKUP($A56,'Grassroots Entries'!$B$4:$R$171,9,FALSE)</f>
        <v>6</v>
      </c>
      <c r="I56" s="66"/>
      <c r="J56" s="70">
        <f t="shared" si="8"/>
        <v>1588306</v>
      </c>
      <c r="K56" s="117" t="s">
        <v>16</v>
      </c>
      <c r="L56" s="118">
        <f t="shared" si="9"/>
        <v>1588306</v>
      </c>
      <c r="M56" s="118">
        <f t="shared" si="10"/>
        <v>8</v>
      </c>
      <c r="N56" s="120"/>
      <c r="O56" s="69">
        <f t="shared" si="11"/>
        <v>9</v>
      </c>
      <c r="P56" s="95" t="s">
        <v>349</v>
      </c>
    </row>
    <row r="57" spans="1:16" ht="24.75" customHeight="1" x14ac:dyDescent="0.4">
      <c r="A57" s="79">
        <v>120</v>
      </c>
      <c r="B57" s="60" t="str">
        <f>VLOOKUP($A57,'Grassroots Entries'!$B$4:$R$171,2,FALSE)</f>
        <v>Hannah Tolan</v>
      </c>
      <c r="C57" s="61" t="str">
        <f>VLOOKUP($A57,'Grassroots Entries'!$B$4:$R$171,3,FALSE)</f>
        <v>Freya</v>
      </c>
      <c r="D57" s="61" t="str">
        <f>VLOOKUP($A57,'Grassroots Entries'!$B$4:$R$171,4,FALSE)</f>
        <v>South Staffordshire Hunt</v>
      </c>
      <c r="E57" s="62">
        <f>VLOOKUP($A57,'Grassroots Entries'!$B$4:$R$171,6,FALSE)</f>
        <v>154</v>
      </c>
      <c r="F57" s="63">
        <f>VLOOKUP($A57,'Grassroots Entries'!$B$4:$R$171,7,FALSE)</f>
        <v>0.64166666666666672</v>
      </c>
      <c r="G57" s="133">
        <f>VLOOKUP($A57,'Grassroots Entries'!$B$4:$R$171,8,FALSE)</f>
        <v>34</v>
      </c>
      <c r="H57" s="94">
        <f>VLOOKUP($A57,'Grassroots Entries'!$B$4:$R$171,9,FALSE)</f>
        <v>6</v>
      </c>
      <c r="I57" s="66"/>
      <c r="J57" s="70">
        <f t="shared" si="8"/>
        <v>1543406</v>
      </c>
      <c r="K57" s="117" t="s">
        <v>16</v>
      </c>
      <c r="L57" s="118">
        <f t="shared" si="9"/>
        <v>1543406</v>
      </c>
      <c r="M57" s="118">
        <f t="shared" si="10"/>
        <v>12</v>
      </c>
      <c r="N57" s="120"/>
      <c r="O57" s="69">
        <f t="shared" si="11"/>
        <v>13</v>
      </c>
      <c r="P57" s="95"/>
    </row>
    <row r="58" spans="1:16" ht="24.75" customHeight="1" x14ac:dyDescent="0.4">
      <c r="A58" s="79">
        <v>121</v>
      </c>
      <c r="B58" s="60" t="str">
        <f>VLOOKUP($A58,'Grassroots Entries'!$B$4:$R$171,2,FALSE)</f>
        <v>Scarlett Dandy</v>
      </c>
      <c r="C58" s="61" t="str">
        <f>VLOOKUP($A58,'Grassroots Entries'!$B$4:$R$171,3,FALSE)</f>
        <v>Midnight Masquerade</v>
      </c>
      <c r="D58" s="61" t="str">
        <f>VLOOKUP($A58,'Grassroots Entries'!$B$4:$R$171,4,FALSE)</f>
        <v>Albrighton Woodland Hunt</v>
      </c>
      <c r="E58" s="62">
        <f>VLOOKUP($A58,'Grassroots Entries'!$B$4:$R$171,6,FALSE)</f>
        <v>165</v>
      </c>
      <c r="F58" s="63">
        <f>VLOOKUP($A58,'Grassroots Entries'!$B$4:$R$171,7,FALSE)</f>
        <v>0.6875</v>
      </c>
      <c r="G58" s="133">
        <f>VLOOKUP($A58,'Grassroots Entries'!$B$4:$R$171,8,FALSE)</f>
        <v>35</v>
      </c>
      <c r="H58" s="94">
        <f>VLOOKUP($A58,'Grassroots Entries'!$B$4:$R$171,9,FALSE)</f>
        <v>6.5</v>
      </c>
      <c r="I58" s="66"/>
      <c r="J58" s="70">
        <f t="shared" si="8"/>
        <v>1653506.5</v>
      </c>
      <c r="K58" s="117"/>
      <c r="L58" s="118" t="str">
        <f t="shared" si="9"/>
        <v xml:space="preserve"> </v>
      </c>
      <c r="M58" s="118" t="str">
        <f t="shared" si="10"/>
        <v xml:space="preserve"> </v>
      </c>
      <c r="N58" s="119"/>
      <c r="O58" s="69">
        <f t="shared" si="11"/>
        <v>8</v>
      </c>
      <c r="P58" s="95" t="s">
        <v>349</v>
      </c>
    </row>
    <row r="59" spans="1:16" ht="24.75" customHeight="1" x14ac:dyDescent="0.4">
      <c r="A59" s="79">
        <v>122</v>
      </c>
      <c r="B59" s="60" t="str">
        <f>VLOOKUP($A59,'Grassroots Entries'!$B$4:$R$171,2,FALSE)</f>
        <v>Sophie Davies</v>
      </c>
      <c r="C59" s="61" t="str">
        <f>VLOOKUP($A59,'Grassroots Entries'!$B$4:$R$171,3,FALSE)</f>
        <v>Wernlas Shakira</v>
      </c>
      <c r="D59" s="61" t="str">
        <f>VLOOKUP($A59,'Grassroots Entries'!$B$4:$R$171,4,FALSE)</f>
        <v>North Warwickshire</v>
      </c>
      <c r="E59" s="62">
        <f>VLOOKUP($A59,'Grassroots Entries'!$B$4:$R$171,6,FALSE)</f>
        <v>151.5</v>
      </c>
      <c r="F59" s="63">
        <f>VLOOKUP($A59,'Grassroots Entries'!$B$4:$R$171,7,FALSE)</f>
        <v>0.63124999999999998</v>
      </c>
      <c r="G59" s="133">
        <f>VLOOKUP($A59,'Grassroots Entries'!$B$4:$R$171,8,FALSE)</f>
        <v>33</v>
      </c>
      <c r="H59" s="94">
        <f>VLOOKUP($A59,'Grassroots Entries'!$B$4:$R$171,9,FALSE)</f>
        <v>6</v>
      </c>
      <c r="I59" s="66"/>
      <c r="J59" s="70">
        <f t="shared" si="8"/>
        <v>1518306</v>
      </c>
      <c r="K59" s="117" t="s">
        <v>16</v>
      </c>
      <c r="L59" s="118">
        <f t="shared" si="9"/>
        <v>1518306</v>
      </c>
      <c r="M59" s="118">
        <f t="shared" si="10"/>
        <v>13</v>
      </c>
      <c r="N59" s="119"/>
      <c r="O59" s="69">
        <f t="shared" si="11"/>
        <v>14</v>
      </c>
      <c r="P59" s="93"/>
    </row>
    <row r="60" spans="1:16" ht="24.75" customHeight="1" x14ac:dyDescent="0.4">
      <c r="A60" s="79">
        <v>123</v>
      </c>
      <c r="B60" s="60" t="str">
        <f>VLOOKUP($A60,'Grassroots Entries'!$B$4:$R$171,2,FALSE)</f>
        <v>Lauren White</v>
      </c>
      <c r="C60" s="61" t="str">
        <f>VLOOKUP($A60,'Grassroots Entries'!$B$4:$R$171,3,FALSE)</f>
        <v>Dottie</v>
      </c>
      <c r="D60" s="61" t="str">
        <f>VLOOKUP($A60,'Grassroots Entries'!$B$4:$R$171,4,FALSE)</f>
        <v>West Warwickshire</v>
      </c>
      <c r="E60" s="62">
        <f>VLOOKUP($A60,'Grassroots Entries'!$B$4:$R$171,6,FALSE)</f>
        <v>166.5</v>
      </c>
      <c r="F60" s="63">
        <f>VLOOKUP($A60,'Grassroots Entries'!$B$4:$R$171,7,FALSE)</f>
        <v>0.69374999999999998</v>
      </c>
      <c r="G60" s="133">
        <f>VLOOKUP($A60,'Grassroots Entries'!$B$4:$R$171,8,FALSE)</f>
        <v>34.5</v>
      </c>
      <c r="H60" s="94">
        <f>VLOOKUP($A60,'Grassroots Entries'!$B$4:$R$171,9,FALSE)</f>
        <v>6.5</v>
      </c>
      <c r="I60" s="66"/>
      <c r="J60" s="70">
        <f t="shared" si="8"/>
        <v>1668456.5</v>
      </c>
      <c r="K60" s="117" t="s">
        <v>16</v>
      </c>
      <c r="L60" s="118">
        <f t="shared" si="9"/>
        <v>1668456.5</v>
      </c>
      <c r="M60" s="118">
        <f t="shared" si="10"/>
        <v>6</v>
      </c>
      <c r="N60" s="119"/>
      <c r="O60" s="69">
        <f t="shared" si="11"/>
        <v>6</v>
      </c>
      <c r="P60" s="95" t="s">
        <v>368</v>
      </c>
    </row>
    <row r="61" spans="1:16" ht="24.75" customHeight="1" x14ac:dyDescent="0.4">
      <c r="A61" s="79">
        <v>124</v>
      </c>
      <c r="B61" s="60" t="str">
        <f>VLOOKUP($A61,'Grassroots Entries'!$B$4:$R$171,2,FALSE)</f>
        <v>Gabriella Upton</v>
      </c>
      <c r="C61" s="61" t="str">
        <f>VLOOKUP($A61,'Grassroots Entries'!$B$4:$R$171,3,FALSE)</f>
        <v>flicker</v>
      </c>
      <c r="D61" s="61" t="str">
        <f>VLOOKUP($A61,'Grassroots Entries'!$B$4:$R$171,4,FALSE)</f>
        <v>West Midlands</v>
      </c>
      <c r="E61" s="62">
        <f>VLOOKUP($A61,'Grassroots Entries'!$B$4:$R$171,6,FALSE)</f>
        <v>166.5</v>
      </c>
      <c r="F61" s="63">
        <f>VLOOKUP($A61,'Grassroots Entries'!$B$4:$R$171,7,FALSE)</f>
        <v>0.69374999999999998</v>
      </c>
      <c r="G61" s="133">
        <f>VLOOKUP($A61,'Grassroots Entries'!$B$4:$R$171,8,FALSE)</f>
        <v>34.5</v>
      </c>
      <c r="H61" s="94">
        <f>VLOOKUP($A61,'Grassroots Entries'!$B$4:$R$171,9,FALSE)</f>
        <v>7</v>
      </c>
      <c r="I61" s="66"/>
      <c r="J61" s="70">
        <f t="shared" si="8"/>
        <v>1668457</v>
      </c>
      <c r="K61" s="117" t="s">
        <v>16</v>
      </c>
      <c r="L61" s="118">
        <f t="shared" si="9"/>
        <v>1668457</v>
      </c>
      <c r="M61" s="118">
        <f t="shared" si="10"/>
        <v>5</v>
      </c>
      <c r="N61" s="120"/>
      <c r="O61" s="69">
        <f t="shared" si="11"/>
        <v>5</v>
      </c>
      <c r="P61" s="95" t="s">
        <v>360</v>
      </c>
    </row>
    <row r="62" spans="1:16" ht="24.75" customHeight="1" x14ac:dyDescent="0.4">
      <c r="A62" s="79">
        <v>125</v>
      </c>
      <c r="B62" s="60" t="str">
        <f>VLOOKUP($A62,'Grassroots Entries'!$B$4:$R$171,2,FALSE)</f>
        <v>Thalia Poretta</v>
      </c>
      <c r="C62" s="61" t="str">
        <f>VLOOKUP($A62,'Grassroots Entries'!$B$4:$R$171,3,FALSE)</f>
        <v>Snow Queen</v>
      </c>
      <c r="D62" s="61" t="str">
        <f>VLOOKUP($A62,'Grassroots Entries'!$B$4:$R$171,4,FALSE)</f>
        <v>North Warwickshire</v>
      </c>
      <c r="E62" s="62">
        <f>VLOOKUP($A62,'Grassroots Entries'!$B$4:$R$171,6,FALSE)</f>
        <v>175.5</v>
      </c>
      <c r="F62" s="63">
        <f>VLOOKUP($A62,'Grassroots Entries'!$B$4:$R$171,7,FALSE)</f>
        <v>0.73124999999999996</v>
      </c>
      <c r="G62" s="133">
        <f>VLOOKUP($A62,'Grassroots Entries'!$B$4:$R$171,8,FALSE)</f>
        <v>38</v>
      </c>
      <c r="H62" s="94">
        <f>VLOOKUP($A62,'Grassroots Entries'!$B$4:$R$171,9,FALSE)</f>
        <v>8</v>
      </c>
      <c r="I62" s="66"/>
      <c r="J62" s="70">
        <f t="shared" si="8"/>
        <v>1758808</v>
      </c>
      <c r="K62" s="117" t="s">
        <v>16</v>
      </c>
      <c r="L62" s="118">
        <f t="shared" si="9"/>
        <v>1758808</v>
      </c>
      <c r="M62" s="118">
        <f t="shared" si="10"/>
        <v>1</v>
      </c>
      <c r="N62" s="120"/>
      <c r="O62" s="69">
        <f t="shared" si="11"/>
        <v>1</v>
      </c>
      <c r="P62" s="95" t="s">
        <v>360</v>
      </c>
    </row>
    <row r="63" spans="1:16" ht="24.75" customHeight="1" x14ac:dyDescent="0.4">
      <c r="A63" s="79">
        <v>126</v>
      </c>
      <c r="B63" s="60" t="str">
        <f>VLOOKUP($A63,'Grassroots Entries'!$B$4:$R$171,2,FALSE)</f>
        <v>MEGAN HARRIS</v>
      </c>
      <c r="C63" s="61" t="str">
        <f>VLOOKUP($A63,'Grassroots Entries'!$B$4:$R$171,3,FALSE)</f>
        <v>Agher</v>
      </c>
      <c r="D63" s="61" t="str">
        <f>VLOOKUP($A63,'Grassroots Entries'!$B$4:$R$171,4,FALSE)</f>
        <v>Albrighton Hunt</v>
      </c>
      <c r="E63" s="62">
        <f>VLOOKUP($A63,'Grassroots Entries'!$B$4:$R$171,6,FALSE)</f>
        <v>168.5</v>
      </c>
      <c r="F63" s="63">
        <f>VLOOKUP($A63,'Grassroots Entries'!$B$4:$R$171,7,FALSE)</f>
        <v>0.70208333333333328</v>
      </c>
      <c r="G63" s="133">
        <f>VLOOKUP($A63,'Grassroots Entries'!$B$4:$R$171,8,FALSE)</f>
        <v>34.5</v>
      </c>
      <c r="H63" s="94">
        <f>VLOOKUP($A63,'Grassroots Entries'!$B$4:$R$171,9,FALSE)</f>
        <v>7</v>
      </c>
      <c r="I63" s="66"/>
      <c r="J63" s="70">
        <f t="shared" si="8"/>
        <v>1688457</v>
      </c>
      <c r="K63" s="117" t="s">
        <v>16</v>
      </c>
      <c r="L63" s="118">
        <f t="shared" si="9"/>
        <v>1688457</v>
      </c>
      <c r="M63" s="118">
        <f t="shared" si="10"/>
        <v>3</v>
      </c>
      <c r="N63" s="119"/>
      <c r="O63" s="69">
        <f t="shared" si="11"/>
        <v>3</v>
      </c>
      <c r="P63" s="95" t="s">
        <v>360</v>
      </c>
    </row>
    <row r="64" spans="1:16" ht="24.75" customHeight="1" x14ac:dyDescent="0.4">
      <c r="A64" s="79">
        <v>127</v>
      </c>
      <c r="B64" s="60" t="str">
        <f>VLOOKUP($A64,'Grassroots Entries'!$B$4:$R$171,2,FALSE)</f>
        <v>Daisy Bickford</v>
      </c>
      <c r="C64" s="61" t="str">
        <f>VLOOKUP($A64,'Grassroots Entries'!$B$4:$R$171,3,FALSE)</f>
        <v>Mojo</v>
      </c>
      <c r="D64" s="61" t="str">
        <f>VLOOKUP($A64,'Grassroots Entries'!$B$4:$R$171,4,FALSE)</f>
        <v>North Shropshire Hunt</v>
      </c>
      <c r="E64" s="62">
        <f>VLOOKUP($A64,'Grassroots Entries'!$B$4:$R$171,6,FALSE)</f>
        <v>158</v>
      </c>
      <c r="F64" s="63">
        <f>VLOOKUP($A64,'Grassroots Entries'!$B$4:$R$171,7,FALSE)</f>
        <v>0.65833333333333333</v>
      </c>
      <c r="G64" s="133">
        <f>VLOOKUP($A64,'Grassroots Entries'!$B$4:$R$171,8,FALSE)</f>
        <v>33</v>
      </c>
      <c r="H64" s="94">
        <f>VLOOKUP($A64,'Grassroots Entries'!$B$4:$R$171,9,FALSE)</f>
        <v>6.5</v>
      </c>
      <c r="I64" s="66"/>
      <c r="J64" s="70">
        <f t="shared" si="8"/>
        <v>1583306.5</v>
      </c>
      <c r="K64" s="117" t="s">
        <v>16</v>
      </c>
      <c r="L64" s="118">
        <f t="shared" si="9"/>
        <v>1583306.5</v>
      </c>
      <c r="M64" s="118">
        <f t="shared" si="10"/>
        <v>9</v>
      </c>
      <c r="N64" s="120"/>
      <c r="O64" s="69">
        <f t="shared" si="11"/>
        <v>10</v>
      </c>
      <c r="P64" s="95"/>
    </row>
    <row r="65" spans="1:16" ht="24.75" customHeight="1" x14ac:dyDescent="0.4">
      <c r="A65" s="79">
        <v>128</v>
      </c>
      <c r="B65" s="60" t="str">
        <f>VLOOKUP($A65,'Grassroots Entries'!$B$4:$R$171,2,FALSE)</f>
        <v>Luke Hadfield</v>
      </c>
      <c r="C65" s="61" t="str">
        <f>VLOOKUP($A65,'Grassroots Entries'!$B$4:$R$171,3,FALSE)</f>
        <v>Springwater What A lark</v>
      </c>
      <c r="D65" s="61" t="str">
        <f>VLOOKUP($A65,'Grassroots Entries'!$B$4:$R$171,4,FALSE)</f>
        <v>Atherstone Hunt</v>
      </c>
      <c r="E65" s="62">
        <f>VLOOKUP($A65,'Grassroots Entries'!$B$4:$R$171,6,FALSE)</f>
        <v>151</v>
      </c>
      <c r="F65" s="63">
        <f>VLOOKUP($A65,'Grassroots Entries'!$B$4:$R$171,7,FALSE)</f>
        <v>0.62916666666666665</v>
      </c>
      <c r="G65" s="133">
        <f>VLOOKUP($A65,'Grassroots Entries'!$B$4:$R$171,8,FALSE)</f>
        <v>31.5</v>
      </c>
      <c r="H65" s="94">
        <f>VLOOKUP($A65,'Grassroots Entries'!$B$4:$R$171,9,FALSE)</f>
        <v>6</v>
      </c>
      <c r="I65" s="66"/>
      <c r="J65" s="70">
        <f t="shared" si="8"/>
        <v>1513156</v>
      </c>
      <c r="K65" s="117" t="s">
        <v>16</v>
      </c>
      <c r="L65" s="118">
        <f t="shared" si="9"/>
        <v>1513156</v>
      </c>
      <c r="M65" s="118">
        <f t="shared" si="10"/>
        <v>14</v>
      </c>
      <c r="N65" s="120"/>
      <c r="O65" s="69">
        <f t="shared" si="11"/>
        <v>15</v>
      </c>
      <c r="P65" s="95" t="s">
        <v>360</v>
      </c>
    </row>
    <row r="66" spans="1:16" ht="24.75" customHeight="1" x14ac:dyDescent="0.4">
      <c r="A66" s="79">
        <v>129</v>
      </c>
      <c r="B66" s="60" t="str">
        <f>VLOOKUP($A66,'Grassroots Entries'!$B$4:$R$171,2,FALSE)</f>
        <v>Charlotte Spencer</v>
      </c>
      <c r="C66" s="61" t="str">
        <f>VLOOKUP($A66,'Grassroots Entries'!$B$4:$R$171,3,FALSE)</f>
        <v>Cynheidrefawr Gwydol</v>
      </c>
      <c r="D66" s="61" t="str">
        <f>VLOOKUP($A66,'Grassroots Entries'!$B$4:$R$171,4,FALSE)</f>
        <v>Pytchley Hunt</v>
      </c>
      <c r="E66" s="62">
        <f>VLOOKUP($A66,'Grassroots Entries'!$B$4:$R$171,6,FALSE)</f>
        <v>0</v>
      </c>
      <c r="F66" s="63" t="str">
        <f>VLOOKUP($A66,'Grassroots Entries'!$B$4:$R$171,7,FALSE)</f>
        <v xml:space="preserve"> </v>
      </c>
      <c r="G66" s="133">
        <f>VLOOKUP($A66,'Grassroots Entries'!$B$4:$R$171,8,FALSE)</f>
        <v>0</v>
      </c>
      <c r="H66" s="94">
        <f>VLOOKUP($A66,'Grassroots Entries'!$B$4:$R$171,9,FALSE)</f>
        <v>0</v>
      </c>
      <c r="I66" s="66"/>
      <c r="J66" s="70">
        <f t="shared" si="8"/>
        <v>0</v>
      </c>
      <c r="K66" s="117" t="s">
        <v>16</v>
      </c>
      <c r="L66" s="118">
        <f t="shared" si="9"/>
        <v>0</v>
      </c>
      <c r="M66" s="118">
        <f t="shared" si="10"/>
        <v>15</v>
      </c>
      <c r="N66" s="120"/>
      <c r="O66" s="69" t="str">
        <f t="shared" si="11"/>
        <v xml:space="preserve"> </v>
      </c>
      <c r="P66" s="95"/>
    </row>
    <row r="67" spans="1:16" ht="24.75" customHeight="1" x14ac:dyDescent="0.35">
      <c r="A67" s="55"/>
      <c r="B67" s="55"/>
      <c r="C67" s="55"/>
      <c r="D67" s="55"/>
      <c r="G67" s="55"/>
      <c r="H67" s="55"/>
      <c r="I67" s="55"/>
      <c r="J67" s="55"/>
    </row>
    <row r="68" spans="1:16" ht="24.75" customHeight="1" x14ac:dyDescent="0.35">
      <c r="A68" s="55"/>
      <c r="B68" s="55"/>
      <c r="C68" s="55"/>
      <c r="D68" s="55"/>
      <c r="G68" s="55"/>
      <c r="H68" s="55"/>
      <c r="I68" s="55"/>
      <c r="J68" s="55"/>
    </row>
    <row r="69" spans="1:16" ht="24.75" customHeight="1" x14ac:dyDescent="0.35">
      <c r="A69" s="91" t="s">
        <v>369</v>
      </c>
      <c r="B69" s="158"/>
      <c r="C69" s="158"/>
      <c r="D69" s="158"/>
      <c r="G69" s="158"/>
      <c r="H69" s="158"/>
      <c r="I69" s="158"/>
      <c r="J69" s="158"/>
    </row>
    <row r="70" spans="1:16" ht="24.75" customHeight="1" x14ac:dyDescent="0.25">
      <c r="A70" s="158"/>
      <c r="B70" s="158"/>
      <c r="C70" s="158"/>
      <c r="D70" s="158"/>
      <c r="E70" s="159"/>
      <c r="F70" s="158"/>
      <c r="G70" s="158"/>
      <c r="H70" s="158"/>
      <c r="I70" s="158"/>
      <c r="J70" s="158"/>
    </row>
    <row r="71" spans="1:16" ht="24.75" customHeight="1" x14ac:dyDescent="0.3">
      <c r="A71" s="7" t="s">
        <v>2</v>
      </c>
      <c r="B71" s="7" t="s">
        <v>3</v>
      </c>
      <c r="C71" s="7" t="s">
        <v>4</v>
      </c>
      <c r="D71" s="7" t="s">
        <v>64</v>
      </c>
      <c r="E71" s="8" t="s">
        <v>7</v>
      </c>
      <c r="F71" s="9" t="s">
        <v>8</v>
      </c>
      <c r="G71" s="132" t="s">
        <v>46</v>
      </c>
      <c r="H71" s="113" t="s">
        <v>47</v>
      </c>
      <c r="I71" s="160"/>
      <c r="J71" s="7" t="s">
        <v>366</v>
      </c>
      <c r="K71" s="6" t="s">
        <v>345</v>
      </c>
      <c r="L71" s="6"/>
      <c r="M71" s="6" t="s">
        <v>346</v>
      </c>
      <c r="N71" s="114"/>
      <c r="O71" s="78" t="s">
        <v>347</v>
      </c>
      <c r="P71" s="78" t="s">
        <v>357</v>
      </c>
    </row>
    <row r="72" spans="1:16" ht="24.75" customHeight="1" x14ac:dyDescent="0.3">
      <c r="A72" s="13"/>
      <c r="B72" s="1"/>
      <c r="C72" s="151"/>
      <c r="D72" s="14"/>
      <c r="E72" s="38"/>
      <c r="F72" s="152"/>
      <c r="G72" s="182"/>
      <c r="H72" s="170"/>
      <c r="I72" s="58"/>
      <c r="J72" s="14"/>
      <c r="O72" s="93"/>
      <c r="P72" s="93"/>
    </row>
    <row r="73" spans="1:16" ht="24.75" customHeight="1" x14ac:dyDescent="0.4">
      <c r="A73" s="79">
        <v>148</v>
      </c>
      <c r="B73" s="60" t="str">
        <f>VLOOKUP($A73,'Grassroots Entries'!$B$4:$R$171,2,FALSE)</f>
        <v>Thomas Gardner</v>
      </c>
      <c r="C73" s="61" t="str">
        <f>VLOOKUP($A73,'Grassroots Entries'!$B$4:$R$171,3,FALSE)</f>
        <v>Twiglet</v>
      </c>
      <c r="D73" s="61" t="str">
        <f>VLOOKUP($A73,'Grassroots Entries'!$B$4:$R$171,4,FALSE)</f>
        <v>Wheatland Hunt</v>
      </c>
      <c r="E73" s="62">
        <f>VLOOKUP($A73,'Grassroots Entries'!$B$4:$R$171,6,FALSE)</f>
        <v>162.5</v>
      </c>
      <c r="F73" s="63">
        <f>VLOOKUP($A73,'Grassroots Entries'!$B$4:$R$171,7,FALSE)</f>
        <v>0.67708333333333337</v>
      </c>
      <c r="G73" s="133">
        <f>VLOOKUP($A73,'Grassroots Entries'!$B$4:$R$171,8,FALSE)</f>
        <v>34</v>
      </c>
      <c r="H73" s="94">
        <f>VLOOKUP($A73,'Grassroots Entries'!$B$4:$R$171,9,FALSE)</f>
        <v>6</v>
      </c>
      <c r="I73" s="66"/>
      <c r="J73" s="70">
        <f t="shared" ref="J73:J88" si="12">(E73*1000)+(G73*100)+(H73*10)</f>
        <v>165960</v>
      </c>
      <c r="K73" s="117" t="s">
        <v>16</v>
      </c>
      <c r="L73" s="118">
        <f t="shared" ref="L73:L88" si="13">IF(K73=0," ",J73)</f>
        <v>165960</v>
      </c>
      <c r="M73" s="118">
        <f t="shared" ref="M73:M89" si="14">IF(K73=0," ",RANK(L73,$L$73:$L$89))</f>
        <v>7</v>
      </c>
      <c r="N73" s="120"/>
      <c r="O73" s="69">
        <f t="shared" ref="O73:O88" si="15">IF(E73=0," ",RANK(J73,$J$73:$J$88))</f>
        <v>8</v>
      </c>
      <c r="P73" s="95" t="s">
        <v>349</v>
      </c>
    </row>
    <row r="74" spans="1:16" ht="24.75" customHeight="1" x14ac:dyDescent="0.4">
      <c r="A74" s="79">
        <v>130</v>
      </c>
      <c r="B74" s="60" t="str">
        <f>VLOOKUP($A74,'Grassroots Entries'!$B$4:$R$171,2,FALSE)</f>
        <v>Lucy Orme</v>
      </c>
      <c r="C74" s="61" t="str">
        <f>VLOOKUP($A74,'Grassroots Entries'!$B$4:$R$171,3,FALSE)</f>
        <v>Raylands Lucky Ellie</v>
      </c>
      <c r="D74" s="61" t="str">
        <f>VLOOKUP($A74,'Grassroots Entries'!$B$4:$R$171,4,FALSE)</f>
        <v>South Shropshire Hunt</v>
      </c>
      <c r="E74" s="62">
        <f>VLOOKUP($A74,'Grassroots Entries'!$B$4:$R$171,6,FALSE)</f>
        <v>161.5</v>
      </c>
      <c r="F74" s="63">
        <f>VLOOKUP($A74,'Grassroots Entries'!$B$4:$R$171,7,FALSE)</f>
        <v>0.67291666666666672</v>
      </c>
      <c r="G74" s="133">
        <f>VLOOKUP($A74,'Grassroots Entries'!$B$4:$R$171,8,FALSE)</f>
        <v>34</v>
      </c>
      <c r="H74" s="94">
        <f>VLOOKUP($A74,'Grassroots Entries'!$B$4:$R$171,9,FALSE)</f>
        <v>6.5</v>
      </c>
      <c r="I74" s="66"/>
      <c r="J74" s="70">
        <f t="shared" si="12"/>
        <v>164965</v>
      </c>
      <c r="K74" s="117" t="s">
        <v>16</v>
      </c>
      <c r="L74" s="118">
        <f t="shared" si="13"/>
        <v>164965</v>
      </c>
      <c r="M74" s="118">
        <f t="shared" si="14"/>
        <v>8</v>
      </c>
      <c r="N74" s="120"/>
      <c r="O74" s="69">
        <f t="shared" si="15"/>
        <v>9</v>
      </c>
      <c r="P74" s="95"/>
    </row>
    <row r="75" spans="1:16" ht="24.75" customHeight="1" x14ac:dyDescent="0.4">
      <c r="A75" s="79">
        <v>131</v>
      </c>
      <c r="B75" s="60" t="str">
        <f>VLOOKUP($A75,'Grassroots Entries'!$B$4:$R$171,2,FALSE)</f>
        <v>Shona Flatley</v>
      </c>
      <c r="C75" s="61" t="str">
        <f>VLOOKUP($A75,'Grassroots Entries'!$B$4:$R$171,3,FALSE)</f>
        <v>Bertha</v>
      </c>
      <c r="D75" s="61" t="str">
        <f>VLOOKUP($A75,'Grassroots Entries'!$B$4:$R$171,4,FALSE)</f>
        <v>North Shropshire Hunt</v>
      </c>
      <c r="E75" s="62">
        <f>VLOOKUP($A75,'Grassroots Entries'!$B$4:$R$171,6,FALSE)</f>
        <v>159.5</v>
      </c>
      <c r="F75" s="63">
        <f>VLOOKUP($A75,'Grassroots Entries'!$B$4:$R$171,7,FALSE)</f>
        <v>0.6645833333333333</v>
      </c>
      <c r="G75" s="133">
        <f>VLOOKUP($A75,'Grassroots Entries'!$B$4:$R$171,8,FALSE)</f>
        <v>33.5</v>
      </c>
      <c r="H75" s="94">
        <f>VLOOKUP($A75,'Grassroots Entries'!$B$4:$R$171,9,FALSE)</f>
        <v>6</v>
      </c>
      <c r="I75" s="66"/>
      <c r="J75" s="70">
        <f t="shared" si="12"/>
        <v>162910</v>
      </c>
      <c r="K75" s="117" t="s">
        <v>16</v>
      </c>
      <c r="L75" s="118">
        <f t="shared" si="13"/>
        <v>162910</v>
      </c>
      <c r="M75" s="118">
        <f t="shared" si="14"/>
        <v>11</v>
      </c>
      <c r="N75" s="119"/>
      <c r="O75" s="69">
        <f t="shared" si="15"/>
        <v>12</v>
      </c>
      <c r="P75" s="95" t="s">
        <v>360</v>
      </c>
    </row>
    <row r="76" spans="1:16" ht="24.75" customHeight="1" x14ac:dyDescent="0.4">
      <c r="A76" s="79">
        <v>132</v>
      </c>
      <c r="B76" s="60" t="str">
        <f>VLOOKUP($A76,'Grassroots Entries'!$B$4:$R$171,2,FALSE)</f>
        <v>Florence Pawley</v>
      </c>
      <c r="C76" s="61" t="str">
        <f>VLOOKUP($A76,'Grassroots Entries'!$B$4:$R$171,3,FALSE)</f>
        <v>Llanarth Gold Label</v>
      </c>
      <c r="D76" s="61" t="str">
        <f>VLOOKUP($A76,'Grassroots Entries'!$B$4:$R$171,4,FALSE)</f>
        <v>Atherstone Hunt</v>
      </c>
      <c r="E76" s="62">
        <f>VLOOKUP($A76,'Grassroots Entries'!$B$4:$R$171,6,FALSE)</f>
        <v>160.5</v>
      </c>
      <c r="F76" s="63">
        <f>VLOOKUP($A76,'Grassroots Entries'!$B$4:$R$171,7,FALSE)</f>
        <v>0.66874999999999996</v>
      </c>
      <c r="G76" s="133">
        <f>VLOOKUP($A76,'Grassroots Entries'!$B$4:$R$171,8,FALSE)</f>
        <v>34</v>
      </c>
      <c r="H76" s="94">
        <f>VLOOKUP($A76,'Grassroots Entries'!$B$4:$R$171,9,FALSE)</f>
        <v>6.5</v>
      </c>
      <c r="I76" s="66"/>
      <c r="J76" s="70">
        <f t="shared" si="12"/>
        <v>163965</v>
      </c>
      <c r="K76" s="117" t="s">
        <v>16</v>
      </c>
      <c r="L76" s="118">
        <f t="shared" si="13"/>
        <v>163965</v>
      </c>
      <c r="M76" s="118">
        <f t="shared" si="14"/>
        <v>9</v>
      </c>
      <c r="N76" s="120"/>
      <c r="O76" s="69">
        <f t="shared" si="15"/>
        <v>10</v>
      </c>
      <c r="P76" s="95" t="s">
        <v>360</v>
      </c>
    </row>
    <row r="77" spans="1:16" ht="24.75" customHeight="1" x14ac:dyDescent="0.4">
      <c r="A77" s="79">
        <v>133</v>
      </c>
      <c r="B77" s="60" t="str">
        <f>VLOOKUP($A77,'Grassroots Entries'!$B$4:$R$171,2,FALSE)</f>
        <v>Mila Wagner</v>
      </c>
      <c r="C77" s="61" t="str">
        <f>VLOOKUP($A77,'Grassroots Entries'!$B$4:$R$171,3,FALSE)</f>
        <v>Oscar</v>
      </c>
      <c r="D77" s="61" t="str">
        <f>VLOOKUP($A77,'Grassroots Entries'!$B$4:$R$171,4,FALSE)</f>
        <v>North Shropshire Hunt</v>
      </c>
      <c r="E77" s="62">
        <f>VLOOKUP($A77,'Grassroots Entries'!$B$4:$R$171,6,FALSE)</f>
        <v>164</v>
      </c>
      <c r="F77" s="63">
        <f>VLOOKUP($A77,'Grassroots Entries'!$B$4:$R$171,7,FALSE)</f>
        <v>0.68333333333333335</v>
      </c>
      <c r="G77" s="133">
        <f>VLOOKUP($A77,'Grassroots Entries'!$B$4:$R$171,8,FALSE)</f>
        <v>34</v>
      </c>
      <c r="H77" s="94">
        <f>VLOOKUP($A77,'Grassroots Entries'!$B$4:$R$171,9,FALSE)</f>
        <v>6</v>
      </c>
      <c r="I77" s="66"/>
      <c r="J77" s="70">
        <f t="shared" si="12"/>
        <v>167460</v>
      </c>
      <c r="K77" s="117" t="s">
        <v>16</v>
      </c>
      <c r="L77" s="118">
        <f t="shared" si="13"/>
        <v>167460</v>
      </c>
      <c r="M77" s="118">
        <f t="shared" si="14"/>
        <v>6</v>
      </c>
      <c r="N77" s="120"/>
      <c r="O77" s="69">
        <f t="shared" si="15"/>
        <v>7</v>
      </c>
      <c r="P77" s="95" t="s">
        <v>368</v>
      </c>
    </row>
    <row r="78" spans="1:16" ht="24.75" customHeight="1" x14ac:dyDescent="0.4">
      <c r="A78" s="79">
        <v>134</v>
      </c>
      <c r="B78" s="60" t="str">
        <f>VLOOKUP($A78,'Grassroots Entries'!$B$4:$R$171,2,FALSE)</f>
        <v>Millie May</v>
      </c>
      <c r="C78" s="61" t="str">
        <f>VLOOKUP($A78,'Grassroots Entries'!$B$4:$R$171,3,FALSE)</f>
        <v>Browbank full monty</v>
      </c>
      <c r="D78" s="61" t="str">
        <f>VLOOKUP($A78,'Grassroots Entries'!$B$4:$R$171,4,FALSE)</f>
        <v>Ludlow Hunt</v>
      </c>
      <c r="E78" s="62">
        <f>VLOOKUP($A78,'Grassroots Entries'!$B$4:$R$171,6,FALSE)</f>
        <v>160</v>
      </c>
      <c r="F78" s="63">
        <f>VLOOKUP($A78,'Grassroots Entries'!$B$4:$R$171,7,FALSE)</f>
        <v>0.66666666666666663</v>
      </c>
      <c r="G78" s="133">
        <f>VLOOKUP($A78,'Grassroots Entries'!$B$4:$R$171,8,FALSE)</f>
        <v>34</v>
      </c>
      <c r="H78" s="94">
        <f>VLOOKUP($A78,'Grassroots Entries'!$B$4:$R$171,9,FALSE)</f>
        <v>6.5</v>
      </c>
      <c r="I78" s="66"/>
      <c r="J78" s="70">
        <f t="shared" si="12"/>
        <v>163465</v>
      </c>
      <c r="K78" s="117" t="s">
        <v>16</v>
      </c>
      <c r="L78" s="118">
        <f t="shared" si="13"/>
        <v>163465</v>
      </c>
      <c r="M78" s="118">
        <f t="shared" si="14"/>
        <v>10</v>
      </c>
      <c r="N78" s="119"/>
      <c r="O78" s="69">
        <f t="shared" si="15"/>
        <v>11</v>
      </c>
      <c r="P78" s="93"/>
    </row>
    <row r="79" spans="1:16" ht="24.75" customHeight="1" x14ac:dyDescent="0.4">
      <c r="A79" s="79">
        <v>135</v>
      </c>
      <c r="B79" s="60" t="str">
        <f>VLOOKUP($A79,'Grassroots Entries'!$B$4:$R$171,2,FALSE)</f>
        <v xml:space="preserve">Eva Stanley </v>
      </c>
      <c r="C79" s="61" t="str">
        <f>VLOOKUP($A79,'Grassroots Entries'!$B$4:$R$171,3,FALSE)</f>
        <v>Rosa</v>
      </c>
      <c r="D79" s="61" t="str">
        <f>VLOOKUP($A79,'Grassroots Entries'!$B$4:$R$171,4,FALSE)</f>
        <v>North Shropshire Hunt</v>
      </c>
      <c r="E79" s="62">
        <f>VLOOKUP($A79,'Grassroots Entries'!$B$4:$R$171,6,FALSE)</f>
        <v>165.5</v>
      </c>
      <c r="F79" s="63">
        <f>VLOOKUP($A79,'Grassroots Entries'!$B$4:$R$171,7,FALSE)</f>
        <v>0.68958333333333333</v>
      </c>
      <c r="G79" s="133">
        <f>VLOOKUP($A79,'Grassroots Entries'!$B$4:$R$171,8,FALSE)</f>
        <v>35</v>
      </c>
      <c r="H79" s="94">
        <f>VLOOKUP($A79,'Grassroots Entries'!$B$4:$R$171,9,FALSE)</f>
        <v>7</v>
      </c>
      <c r="I79" s="66"/>
      <c r="J79" s="70">
        <f t="shared" si="12"/>
        <v>169070</v>
      </c>
      <c r="K79" s="117"/>
      <c r="L79" s="118" t="str">
        <f t="shared" si="13"/>
        <v xml:space="preserve"> </v>
      </c>
      <c r="M79" s="118" t="str">
        <f t="shared" si="14"/>
        <v xml:space="preserve"> </v>
      </c>
      <c r="N79" s="119"/>
      <c r="O79" s="69">
        <f t="shared" si="15"/>
        <v>4</v>
      </c>
      <c r="P79" s="95" t="s">
        <v>349</v>
      </c>
    </row>
    <row r="80" spans="1:16" ht="24.75" customHeight="1" x14ac:dyDescent="0.4">
      <c r="A80" s="79">
        <v>136</v>
      </c>
      <c r="B80" s="60" t="str">
        <f>VLOOKUP($A80,'Grassroots Entries'!$B$4:$R$171,2,FALSE)</f>
        <v>Olivia Riley</v>
      </c>
      <c r="C80" s="61" t="str">
        <f>VLOOKUP($A80,'Grassroots Entries'!$B$4:$R$171,3,FALSE)</f>
        <v>Brocton's Primrose</v>
      </c>
      <c r="D80" s="61" t="str">
        <f>VLOOKUP($A80,'Grassroots Entries'!$B$4:$R$171,4,FALSE)</f>
        <v>South Staffordshire Hunt</v>
      </c>
      <c r="E80" s="62">
        <f>VLOOKUP($A80,'Grassroots Entries'!$B$4:$R$171,6,FALSE)</f>
        <v>0</v>
      </c>
      <c r="F80" s="63" t="str">
        <f>VLOOKUP($A80,'Grassroots Entries'!$B$4:$R$171,7,FALSE)</f>
        <v xml:space="preserve"> </v>
      </c>
      <c r="G80" s="133">
        <f>VLOOKUP($A80,'Grassroots Entries'!$B$4:$R$171,8,FALSE)</f>
        <v>0</v>
      </c>
      <c r="H80" s="94">
        <f>VLOOKUP($A80,'Grassroots Entries'!$B$4:$R$171,9,FALSE)</f>
        <v>0</v>
      </c>
      <c r="I80" s="66"/>
      <c r="J80" s="70">
        <f t="shared" si="12"/>
        <v>0</v>
      </c>
      <c r="K80" s="117"/>
      <c r="L80" s="118" t="str">
        <f t="shared" si="13"/>
        <v xml:space="preserve"> </v>
      </c>
      <c r="M80" s="118" t="str">
        <f t="shared" si="14"/>
        <v xml:space="preserve"> </v>
      </c>
      <c r="N80" s="119"/>
      <c r="O80" s="69" t="str">
        <f t="shared" si="15"/>
        <v xml:space="preserve"> </v>
      </c>
      <c r="P80" s="93"/>
    </row>
    <row r="81" spans="1:16" ht="24.75" customHeight="1" x14ac:dyDescent="0.4">
      <c r="A81" s="79">
        <v>137</v>
      </c>
      <c r="B81" s="60" t="str">
        <f>VLOOKUP($A81,'Grassroots Entries'!$B$4:$R$171,2,FALSE)</f>
        <v>Harriet Tett</v>
      </c>
      <c r="C81" s="61" t="str">
        <f>VLOOKUP($A81,'Grassroots Entries'!$B$4:$R$171,3,FALSE)</f>
        <v>Michael Finnegan</v>
      </c>
      <c r="D81" s="61" t="str">
        <f>VLOOKUP($A81,'Grassroots Entries'!$B$4:$R$171,4,FALSE)</f>
        <v>Albrighton Woodland Hunt</v>
      </c>
      <c r="E81" s="62">
        <f>VLOOKUP($A81,'Grassroots Entries'!$B$4:$R$171,6,FALSE)</f>
        <v>153</v>
      </c>
      <c r="F81" s="63">
        <f>VLOOKUP($A81,'Grassroots Entries'!$B$4:$R$171,7,FALSE)</f>
        <v>0.63749999999999996</v>
      </c>
      <c r="G81" s="133">
        <f>VLOOKUP($A81,'Grassroots Entries'!$B$4:$R$171,8,FALSE)</f>
        <v>32.5</v>
      </c>
      <c r="H81" s="94">
        <f>VLOOKUP($A81,'Grassroots Entries'!$B$4:$R$171,9,FALSE)</f>
        <v>6</v>
      </c>
      <c r="I81" s="66"/>
      <c r="J81" s="70">
        <f t="shared" si="12"/>
        <v>156310</v>
      </c>
      <c r="K81" s="117"/>
      <c r="L81" s="118" t="str">
        <f t="shared" si="13"/>
        <v xml:space="preserve"> </v>
      </c>
      <c r="M81" s="118" t="str">
        <f t="shared" si="14"/>
        <v xml:space="preserve"> </v>
      </c>
      <c r="N81" s="119"/>
      <c r="O81" s="69">
        <f t="shared" si="15"/>
        <v>14</v>
      </c>
      <c r="P81" s="93"/>
    </row>
    <row r="82" spans="1:16" ht="24.75" customHeight="1" x14ac:dyDescent="0.4">
      <c r="A82" s="79">
        <v>138</v>
      </c>
      <c r="B82" s="60" t="str">
        <f>VLOOKUP($A82,'Grassroots Entries'!$B$4:$R$171,2,FALSE)</f>
        <v>Isabella Moreton</v>
      </c>
      <c r="C82" s="61" t="str">
        <f>VLOOKUP($A82,'Grassroots Entries'!$B$4:$R$171,3,FALSE)</f>
        <v>Newoak Truffel</v>
      </c>
      <c r="D82" s="61" t="str">
        <f>VLOOKUP($A82,'Grassroots Entries'!$B$4:$R$171,4,FALSE)</f>
        <v>Atherstone Hunt</v>
      </c>
      <c r="E82" s="62">
        <f>VLOOKUP($A82,'Grassroots Entries'!$B$4:$R$171,6,FALSE)</f>
        <v>182.5</v>
      </c>
      <c r="F82" s="63">
        <f>VLOOKUP($A82,'Grassroots Entries'!$B$4:$R$171,7,FALSE)</f>
        <v>0.76041666666666663</v>
      </c>
      <c r="G82" s="133">
        <f>VLOOKUP($A82,'Grassroots Entries'!$B$4:$R$171,8,FALSE)</f>
        <v>39</v>
      </c>
      <c r="H82" s="94">
        <f>VLOOKUP($A82,'Grassroots Entries'!$B$4:$R$171,9,FALSE)</f>
        <v>7.5</v>
      </c>
      <c r="I82" s="66"/>
      <c r="J82" s="70">
        <f t="shared" si="12"/>
        <v>186475</v>
      </c>
      <c r="K82" s="117" t="s">
        <v>16</v>
      </c>
      <c r="L82" s="118">
        <f t="shared" si="13"/>
        <v>186475</v>
      </c>
      <c r="M82" s="118">
        <f t="shared" si="14"/>
        <v>1</v>
      </c>
      <c r="N82" s="120"/>
      <c r="O82" s="69">
        <f t="shared" si="15"/>
        <v>1</v>
      </c>
      <c r="P82" s="95" t="s">
        <v>349</v>
      </c>
    </row>
    <row r="83" spans="1:16" ht="24.75" customHeight="1" x14ac:dyDescent="0.4">
      <c r="A83" s="79">
        <v>139</v>
      </c>
      <c r="B83" s="60" t="str">
        <f>VLOOKUP($A83,'Grassroots Entries'!$B$4:$R$171,2,FALSE)</f>
        <v>Lily Smart</v>
      </c>
      <c r="C83" s="61" t="str">
        <f>VLOOKUP($A83,'Grassroots Entries'!$B$4:$R$171,3,FALSE)</f>
        <v>New Tricks</v>
      </c>
      <c r="D83" s="61" t="str">
        <f>VLOOKUP($A83,'Grassroots Entries'!$B$4:$R$171,4,FALSE)</f>
        <v>West Warwickshire</v>
      </c>
      <c r="E83" s="62">
        <f>VLOOKUP($A83,'Grassroots Entries'!$B$4:$R$171,6,FALSE)</f>
        <v>164.5</v>
      </c>
      <c r="F83" s="63">
        <f>VLOOKUP($A83,'Grassroots Entries'!$B$4:$R$171,7,FALSE)</f>
        <v>0.68541666666666667</v>
      </c>
      <c r="G83" s="133">
        <f>VLOOKUP($A83,'Grassroots Entries'!$B$4:$R$171,8,FALSE)</f>
        <v>34</v>
      </c>
      <c r="H83" s="94">
        <f>VLOOKUP($A83,'Grassroots Entries'!$B$4:$R$171,9,FALSE)</f>
        <v>6.5</v>
      </c>
      <c r="I83" s="66"/>
      <c r="J83" s="70">
        <f t="shared" si="12"/>
        <v>167965</v>
      </c>
      <c r="K83" s="117" t="s">
        <v>16</v>
      </c>
      <c r="L83" s="118">
        <f t="shared" si="13"/>
        <v>167965</v>
      </c>
      <c r="M83" s="118">
        <f t="shared" si="14"/>
        <v>5</v>
      </c>
      <c r="N83" s="120"/>
      <c r="O83" s="69">
        <f t="shared" si="15"/>
        <v>6</v>
      </c>
      <c r="P83" s="95" t="s">
        <v>349</v>
      </c>
    </row>
    <row r="84" spans="1:16" ht="24.75" customHeight="1" x14ac:dyDescent="0.4">
      <c r="A84" s="79">
        <v>140</v>
      </c>
      <c r="B84" s="60" t="str">
        <f>VLOOKUP($A84,'Grassroots Entries'!$B$4:$R$171,2,FALSE)</f>
        <v>Letia Tushingham</v>
      </c>
      <c r="C84" s="61" t="str">
        <f>VLOOKUP($A84,'Grassroots Entries'!$B$4:$R$171,3,FALSE)</f>
        <v>Rosscon Arkle</v>
      </c>
      <c r="D84" s="61" t="str">
        <f>VLOOKUP($A84,'Grassroots Entries'!$B$4:$R$171,4,FALSE)</f>
        <v>West Midlands</v>
      </c>
      <c r="E84" s="62">
        <f>VLOOKUP($A84,'Grassroots Entries'!$B$4:$R$171,6,FALSE)</f>
        <v>164.5</v>
      </c>
      <c r="F84" s="63">
        <f>VLOOKUP($A84,'Grassroots Entries'!$B$4:$R$171,7,FALSE)</f>
        <v>0.68541666666666667</v>
      </c>
      <c r="G84" s="133">
        <f>VLOOKUP($A84,'Grassroots Entries'!$B$4:$R$171,8,FALSE)</f>
        <v>34.5</v>
      </c>
      <c r="H84" s="94">
        <f>VLOOKUP($A84,'Grassroots Entries'!$B$4:$R$171,9,FALSE)</f>
        <v>7</v>
      </c>
      <c r="I84" s="66"/>
      <c r="J84" s="70">
        <f t="shared" si="12"/>
        <v>168020</v>
      </c>
      <c r="K84" s="117" t="s">
        <v>16</v>
      </c>
      <c r="L84" s="118">
        <f t="shared" si="13"/>
        <v>168020</v>
      </c>
      <c r="M84" s="118">
        <f t="shared" si="14"/>
        <v>4</v>
      </c>
      <c r="N84" s="120"/>
      <c r="O84" s="69">
        <f t="shared" si="15"/>
        <v>5</v>
      </c>
      <c r="P84" s="95" t="s">
        <v>360</v>
      </c>
    </row>
    <row r="85" spans="1:16" ht="24.75" customHeight="1" x14ac:dyDescent="0.4">
      <c r="A85" s="79">
        <v>141</v>
      </c>
      <c r="B85" s="60" t="str">
        <f>VLOOKUP($A85,'Grassroots Entries'!$B$4:$R$171,2,FALSE)</f>
        <v>Megan Martin</v>
      </c>
      <c r="C85" s="61" t="str">
        <f>VLOOKUP($A85,'Grassroots Entries'!$B$4:$R$171,3,FALSE)</f>
        <v>Grace</v>
      </c>
      <c r="D85" s="61" t="str">
        <f>VLOOKUP($A85,'Grassroots Entries'!$B$4:$R$171,4,FALSE)</f>
        <v>North Warwickshire</v>
      </c>
      <c r="E85" s="62">
        <f>VLOOKUP($A85,'Grassroots Entries'!$B$4:$R$171,6,FALSE)</f>
        <v>166.5</v>
      </c>
      <c r="F85" s="63">
        <f>VLOOKUP($A85,'Grassroots Entries'!$B$4:$R$171,7,FALSE)</f>
        <v>0.69374999999999998</v>
      </c>
      <c r="G85" s="133">
        <f>VLOOKUP($A85,'Grassroots Entries'!$B$4:$R$171,8,FALSE)</f>
        <v>35</v>
      </c>
      <c r="H85" s="94">
        <f>VLOOKUP($A85,'Grassroots Entries'!$B$4:$R$171,9,FALSE)</f>
        <v>6.5</v>
      </c>
      <c r="I85" s="66"/>
      <c r="J85" s="70">
        <f t="shared" si="12"/>
        <v>170065</v>
      </c>
      <c r="K85" s="117" t="s">
        <v>16</v>
      </c>
      <c r="L85" s="118">
        <f t="shared" si="13"/>
        <v>170065</v>
      </c>
      <c r="M85" s="118">
        <f t="shared" si="14"/>
        <v>3</v>
      </c>
      <c r="N85" s="120"/>
      <c r="O85" s="69">
        <f t="shared" si="15"/>
        <v>3</v>
      </c>
      <c r="P85" s="95" t="s">
        <v>360</v>
      </c>
    </row>
    <row r="86" spans="1:16" ht="24.75" customHeight="1" x14ac:dyDescent="0.4">
      <c r="A86" s="79">
        <v>142</v>
      </c>
      <c r="B86" s="60" t="str">
        <f>VLOOKUP($A86,'Grassroots Entries'!$B$4:$R$171,2,FALSE)</f>
        <v>Mia Terry</v>
      </c>
      <c r="C86" s="61" t="str">
        <f>VLOOKUP($A86,'Grassroots Entries'!$B$4:$R$171,3,FALSE)</f>
        <v>West End Mickey</v>
      </c>
      <c r="D86" s="61" t="str">
        <f>VLOOKUP($A86,'Grassroots Entries'!$B$4:$R$171,4,FALSE)</f>
        <v>Albrighton Hunt</v>
      </c>
      <c r="E86" s="62">
        <f>VLOOKUP($A86,'Grassroots Entries'!$B$4:$R$171,6,FALSE)</f>
        <v>169</v>
      </c>
      <c r="F86" s="63">
        <f>VLOOKUP($A86,'Grassroots Entries'!$B$4:$R$171,7,FALSE)</f>
        <v>0.70416666666666672</v>
      </c>
      <c r="G86" s="133">
        <f>VLOOKUP($A86,'Grassroots Entries'!$B$4:$R$171,8,FALSE)</f>
        <v>35</v>
      </c>
      <c r="H86" s="94">
        <f>VLOOKUP($A86,'Grassroots Entries'!$B$4:$R$171,9,FALSE)</f>
        <v>6.5</v>
      </c>
      <c r="I86" s="66"/>
      <c r="J86" s="70">
        <f t="shared" si="12"/>
        <v>172565</v>
      </c>
      <c r="K86" s="117" t="s">
        <v>16</v>
      </c>
      <c r="L86" s="118">
        <f t="shared" si="13"/>
        <v>172565</v>
      </c>
      <c r="M86" s="118">
        <f t="shared" si="14"/>
        <v>2</v>
      </c>
      <c r="N86" s="120"/>
      <c r="O86" s="69">
        <f t="shared" si="15"/>
        <v>2</v>
      </c>
      <c r="P86" s="95" t="s">
        <v>360</v>
      </c>
    </row>
    <row r="87" spans="1:16" ht="24.75" customHeight="1" x14ac:dyDescent="0.4">
      <c r="A87" s="79">
        <v>143</v>
      </c>
      <c r="B87" s="60" t="str">
        <f>VLOOKUP($A87,'Grassroots Entries'!$B$4:$R$171,2,FALSE)</f>
        <v>Scarlett Chapple</v>
      </c>
      <c r="C87" s="61" t="str">
        <f>VLOOKUP($A87,'Grassroots Entries'!$B$4:$R$171,3,FALSE)</f>
        <v>DURBORO TANSY</v>
      </c>
      <c r="D87" s="61" t="str">
        <f>VLOOKUP($A87,'Grassroots Entries'!$B$4:$R$171,4,FALSE)</f>
        <v>North Shropshire Hunt</v>
      </c>
      <c r="E87" s="62">
        <f>VLOOKUP($A87,'Grassroots Entries'!$B$4:$R$171,6,FALSE)</f>
        <v>154.5</v>
      </c>
      <c r="F87" s="63">
        <f>VLOOKUP($A87,'Grassroots Entries'!$B$4:$R$171,7,FALSE)</f>
        <v>0.64375000000000004</v>
      </c>
      <c r="G87" s="133">
        <f>VLOOKUP($A87,'Grassroots Entries'!$B$4:$R$171,8,FALSE)</f>
        <v>33</v>
      </c>
      <c r="H87" s="94">
        <f>VLOOKUP($A87,'Grassroots Entries'!$B$4:$R$171,9,FALSE)</f>
        <v>6</v>
      </c>
      <c r="I87" s="66"/>
      <c r="J87" s="70">
        <f t="shared" si="12"/>
        <v>157860</v>
      </c>
      <c r="K87" s="117" t="s">
        <v>16</v>
      </c>
      <c r="L87" s="118">
        <f t="shared" si="13"/>
        <v>157860</v>
      </c>
      <c r="M87" s="118">
        <f t="shared" si="14"/>
        <v>12</v>
      </c>
      <c r="N87" s="120"/>
      <c r="O87" s="69">
        <f t="shared" si="15"/>
        <v>13</v>
      </c>
      <c r="P87" s="95"/>
    </row>
    <row r="88" spans="1:16" ht="24.75" customHeight="1" x14ac:dyDescent="0.4">
      <c r="A88" s="79">
        <v>144</v>
      </c>
      <c r="B88" s="60" t="str">
        <f>VLOOKUP($A88,'Grassroots Entries'!$B$4:$R$171,2,FALSE)</f>
        <v>Joseph Yates</v>
      </c>
      <c r="C88" s="61" t="str">
        <f>VLOOKUP($A88,'Grassroots Entries'!$B$4:$R$171,3,FALSE)</f>
        <v>Sally</v>
      </c>
      <c r="D88" s="61" t="str">
        <f>VLOOKUP($A88,'Grassroots Entries'!$B$4:$R$171,4,FALSE)</f>
        <v>North Warwickshire</v>
      </c>
      <c r="E88" s="62">
        <f>VLOOKUP($A88,'Grassroots Entries'!$B$4:$R$171,6,FALSE)</f>
        <v>149</v>
      </c>
      <c r="F88" s="63">
        <f>VLOOKUP($A88,'Grassroots Entries'!$B$4:$R$171,7,FALSE)</f>
        <v>0.62083333333333335</v>
      </c>
      <c r="G88" s="133">
        <f>VLOOKUP($A88,'Grassroots Entries'!$B$4:$R$171,8,FALSE)</f>
        <v>33.5</v>
      </c>
      <c r="H88" s="94">
        <f>VLOOKUP($A88,'Grassroots Entries'!$B$4:$R$171,9,FALSE)</f>
        <v>6.5</v>
      </c>
      <c r="I88" s="66"/>
      <c r="J88" s="70">
        <f t="shared" si="12"/>
        <v>152415</v>
      </c>
      <c r="K88" s="117" t="s">
        <v>16</v>
      </c>
      <c r="L88" s="118">
        <f t="shared" si="13"/>
        <v>152415</v>
      </c>
      <c r="M88" s="118">
        <f t="shared" si="14"/>
        <v>13</v>
      </c>
      <c r="N88" s="120"/>
      <c r="O88" s="69">
        <f t="shared" si="15"/>
        <v>15</v>
      </c>
      <c r="P88" s="95"/>
    </row>
    <row r="89" spans="1:16" ht="17.600000000000001" x14ac:dyDescent="0.4">
      <c r="K89" s="117"/>
      <c r="L89" s="138" t="str">
        <f>IF(K89=0," ",J88)</f>
        <v xml:space="preserve"> </v>
      </c>
      <c r="M89" s="138" t="str">
        <f t="shared" si="14"/>
        <v xml:space="preserve"> </v>
      </c>
      <c r="N89" s="139"/>
      <c r="O89" s="69"/>
      <c r="P89" s="140"/>
    </row>
    <row r="90" spans="1:16" ht="17.600000000000001" x14ac:dyDescent="0.4">
      <c r="K90" s="117"/>
      <c r="L90" s="137"/>
      <c r="M90" s="137"/>
      <c r="P90" s="122"/>
    </row>
  </sheetData>
  <conditionalFormatting sqref="O9:O24 O30:O45 O50:O66 O73:O89">
    <cfRule type="cellIs" dxfId="13" priority="1" operator="equal">
      <formula>1</formula>
    </cfRule>
  </conditionalFormatting>
  <conditionalFormatting sqref="O9:O24 O30:O45 O50:O66 O73:O89">
    <cfRule type="cellIs" dxfId="12" priority="2" operator="equal">
      <formula>2</formula>
    </cfRule>
  </conditionalFormatting>
  <conditionalFormatting sqref="O9:O24 O30:O45 O50:O66 O73:O89">
    <cfRule type="cellIs" dxfId="11" priority="3" operator="equal">
      <formula>3</formula>
    </cfRule>
  </conditionalFormatting>
  <conditionalFormatting sqref="O9:O24 O30:O45 O50:O66 O73:O89">
    <cfRule type="cellIs" dxfId="10" priority="4" operator="equal">
      <formula>4</formula>
    </cfRule>
  </conditionalFormatting>
  <conditionalFormatting sqref="O9:O24 O30:O45 O50:O66 O73:O89">
    <cfRule type="cellIs" dxfId="9" priority="5" operator="equal">
      <formula>5</formula>
    </cfRule>
  </conditionalFormatting>
  <conditionalFormatting sqref="O9:O24 O30:O45 O50:O66 O73:O89">
    <cfRule type="cellIs" dxfId="8" priority="6" operator="equal">
      <formula>6</formula>
    </cfRule>
  </conditionalFormatting>
  <conditionalFormatting sqref="O9:O24 O30:O45 O50:O66 O73:O89">
    <cfRule type="cellIs" dxfId="7" priority="7" operator="equal">
      <formula>7</formula>
    </cfRule>
  </conditionalFormatting>
  <conditionalFormatting sqref="O9:O24 O30:O45 O50:O66 O73:O89">
    <cfRule type="cellIs" dxfId="6" priority="8" operator="equal">
      <formula>8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990"/>
  <sheetViews>
    <sheetView showGridLines="0" topLeftCell="A7" workbookViewId="0">
      <selection activeCell="P89" sqref="P89"/>
    </sheetView>
  </sheetViews>
  <sheetFormatPr defaultColWidth="14.3828125" defaultRowHeight="15" customHeight="1" x14ac:dyDescent="0.25"/>
  <cols>
    <col min="1" max="1" width="5.15234375" customWidth="1"/>
    <col min="2" max="2" width="25" customWidth="1"/>
    <col min="3" max="3" width="26.53515625" customWidth="1"/>
    <col min="4" max="4" width="29" customWidth="1"/>
    <col min="5" max="5" width="12" customWidth="1"/>
    <col min="6" max="8" width="11.15234375" customWidth="1"/>
    <col min="9" max="9" width="14.3828125" customWidth="1"/>
    <col min="10" max="10" width="11.69140625" customWidth="1"/>
    <col min="11" max="11" width="12" customWidth="1"/>
    <col min="12" max="21" width="9.15234375" customWidth="1"/>
    <col min="22" max="26" width="8" customWidth="1"/>
  </cols>
  <sheetData>
    <row r="1" spans="1:26" ht="28.5" customHeight="1" x14ac:dyDescent="0.55000000000000004">
      <c r="A1" s="72"/>
      <c r="B1" s="72"/>
      <c r="C1" s="72"/>
      <c r="D1" s="73" t="s">
        <v>350</v>
      </c>
      <c r="E1" s="72"/>
      <c r="F1" s="184"/>
      <c r="G1" s="185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5.5" customHeight="1" x14ac:dyDescent="0.5">
      <c r="A2" s="158"/>
      <c r="B2" s="158"/>
      <c r="C2" s="158"/>
      <c r="D2" s="75" t="s">
        <v>373</v>
      </c>
      <c r="E2" s="158"/>
      <c r="F2" s="176"/>
      <c r="G2" s="186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25.5" customHeight="1" x14ac:dyDescent="0.5">
      <c r="A3" s="158"/>
      <c r="B3" s="158"/>
      <c r="C3" s="158"/>
      <c r="D3" s="75"/>
      <c r="E3" s="158"/>
      <c r="F3" s="176"/>
      <c r="G3" s="186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x14ac:dyDescent="0.35">
      <c r="A4" s="77"/>
      <c r="B4" s="1"/>
      <c r="C4" s="77"/>
      <c r="D4" s="77"/>
      <c r="E4" s="77"/>
      <c r="F4" s="141"/>
      <c r="G4" s="142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12.75" customHeight="1" x14ac:dyDescent="0.3">
      <c r="A5" s="7" t="s">
        <v>2</v>
      </c>
      <c r="B5" s="7" t="s">
        <v>3</v>
      </c>
      <c r="C5" s="7" t="s">
        <v>4</v>
      </c>
      <c r="D5" s="7" t="s">
        <v>5</v>
      </c>
      <c r="E5" s="7" t="s">
        <v>352</v>
      </c>
      <c r="F5" s="143" t="s">
        <v>8</v>
      </c>
      <c r="G5" s="144" t="s">
        <v>46</v>
      </c>
      <c r="H5" s="7" t="s">
        <v>47</v>
      </c>
      <c r="I5" s="78" t="s">
        <v>354</v>
      </c>
      <c r="J5" s="7" t="s">
        <v>355</v>
      </c>
      <c r="K5" s="7" t="s">
        <v>356</v>
      </c>
      <c r="L5" s="7" t="s">
        <v>357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4">
      <c r="A6" s="145">
        <v>82</v>
      </c>
      <c r="B6" s="60" t="str">
        <f>VLOOKUP($A6,'Grassroots Entries'!$B$4:$R$191,2,FALSE)</f>
        <v>Eadie Hall</v>
      </c>
      <c r="C6" s="61" t="str">
        <f>VLOOKUP($A6,'Grassroots Entries'!$B$4:$R$191,3,FALSE)</f>
        <v>Bransby Merlin</v>
      </c>
      <c r="D6" s="61" t="str">
        <f>VLOOKUP($A6,'Grassroots Entries'!$B$4:$R$191,5,FALSE)</f>
        <v>South Shropshire</v>
      </c>
      <c r="E6" s="80">
        <f>VLOOKUP($A6,'Grassroots Entries'!$B$4:$R$191,6,FALSE)</f>
        <v>134</v>
      </c>
      <c r="F6" s="179">
        <f>VLOOKUP(A6,'Grassroots Individual Results'!$A$9:$F$125,6,FALSE)</f>
        <v>0.55833333333333335</v>
      </c>
      <c r="G6" s="146">
        <f>VLOOKUP($A6,'Grassroots Entries'!$B$4:$R$191,8,FALSE)</f>
        <v>28</v>
      </c>
      <c r="H6" s="80">
        <f>VLOOKUP($A6,'Grassroots Entries'!$B$4:$R$191,9,FALSE)</f>
        <v>4</v>
      </c>
      <c r="I6" s="164">
        <f>VLOOKUP($A6,'Grassroots Individual Results'!$A$9:$M$125,13,FALSE)</f>
        <v>15</v>
      </c>
      <c r="J6" s="195">
        <f>SUM(I6:I9)-MAX(I6:I9)</f>
        <v>30</v>
      </c>
      <c r="K6" s="191">
        <f>RANK(J6,$J$6:$J$154,1)</f>
        <v>12</v>
      </c>
      <c r="L6" s="194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3.5" customHeight="1" x14ac:dyDescent="0.4">
      <c r="A7" s="147">
        <v>98</v>
      </c>
      <c r="B7" s="60" t="str">
        <f>VLOOKUP($A7,'Grassroots Entries'!$B$4:$R$191,2,FALSE)</f>
        <v>Jemima Criddle</v>
      </c>
      <c r="C7" s="61" t="str">
        <f>VLOOKUP($A7,'Grassroots Entries'!$B$4:$R$191,3,FALSE)</f>
        <v>My Barney Rubble</v>
      </c>
      <c r="D7" s="61" t="str">
        <f>VLOOKUP($A7,'Grassroots Entries'!$B$4:$R$191,5,FALSE)</f>
        <v>South Shropshire</v>
      </c>
      <c r="E7" s="80">
        <f>VLOOKUP($A7,'Grassroots Entries'!$B$4:$R$191,6,FALSE)</f>
        <v>142</v>
      </c>
      <c r="F7" s="179">
        <f>VLOOKUP(A7,'Grassroots Individual Results'!$A$9:$F$125,6,FALSE)</f>
        <v>0.59166666666666667</v>
      </c>
      <c r="G7" s="146">
        <f>VLOOKUP($A7,'Grassroots Entries'!$B$4:$R$191,8,FALSE)</f>
        <v>31</v>
      </c>
      <c r="H7" s="80">
        <f>VLOOKUP($A7,'Grassroots Entries'!$B$4:$R$191,9,FALSE)</f>
        <v>6</v>
      </c>
      <c r="I7" s="164">
        <f>VLOOKUP($A7,'Grassroots Individual Results'!$A$9:$M$125,13,FALSE)</f>
        <v>11</v>
      </c>
      <c r="J7" s="192"/>
      <c r="K7" s="192"/>
      <c r="L7" s="192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ht="13.5" customHeight="1" x14ac:dyDescent="0.4">
      <c r="A8" s="145">
        <v>114</v>
      </c>
      <c r="B8" s="60" t="str">
        <f>VLOOKUP($A8,'Grassroots Entries'!$B$4:$R$191,2,FALSE)</f>
        <v>Jemima Fox</v>
      </c>
      <c r="C8" s="61" t="str">
        <f>VLOOKUP($A8,'Grassroots Entries'!$B$4:$R$191,3,FALSE)</f>
        <v>Ellie May</v>
      </c>
      <c r="D8" s="61" t="str">
        <f>VLOOKUP($A8,'Grassroots Entries'!$B$4:$R$191,5,FALSE)</f>
        <v>South Shropshire</v>
      </c>
      <c r="E8" s="80">
        <f>VLOOKUP($A8,'Grassroots Entries'!$B$4:$R$191,6,FALSE)</f>
        <v>156.5</v>
      </c>
      <c r="F8" s="179">
        <f>VLOOKUP(A8,'Grassroots Individual Results'!$A$9:$F$125,6,FALSE)</f>
        <v>0.65208333333333335</v>
      </c>
      <c r="G8" s="146">
        <f>VLOOKUP($A8,'Grassroots Entries'!$B$4:$R$191,8,FALSE)</f>
        <v>33</v>
      </c>
      <c r="H8" s="80">
        <f>VLOOKUP($A8,'Grassroots Entries'!$B$4:$R$191,9,FALSE)</f>
        <v>6</v>
      </c>
      <c r="I8" s="164">
        <f>VLOOKUP($A8,'Grassroots Individual Results'!$A$9:$M$125,13,FALSE)</f>
        <v>11</v>
      </c>
      <c r="J8" s="192"/>
      <c r="K8" s="192"/>
      <c r="L8" s="192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13.5" customHeight="1" x14ac:dyDescent="0.4">
      <c r="A9" s="147">
        <v>130</v>
      </c>
      <c r="B9" s="60" t="str">
        <f>VLOOKUP($A9,'Grassroots Entries'!$B$4:$R$191,2,FALSE)</f>
        <v>Lucy Orme</v>
      </c>
      <c r="C9" s="61" t="str">
        <f>VLOOKUP($A9,'Grassroots Entries'!$B$4:$R$191,3,FALSE)</f>
        <v>Raylands Lucky Ellie</v>
      </c>
      <c r="D9" s="61" t="str">
        <f>VLOOKUP($A9,'Grassroots Entries'!$B$4:$R$191,5,FALSE)</f>
        <v>South Shropshire</v>
      </c>
      <c r="E9" s="80">
        <f>VLOOKUP($A9,'Grassroots Entries'!$B$4:$R$191,6,FALSE)</f>
        <v>161.5</v>
      </c>
      <c r="F9" s="179">
        <f>VLOOKUP(A9,'Grassroots Individual Results'!$A$9:$F$125,6,FALSE)</f>
        <v>0.67291666666666672</v>
      </c>
      <c r="G9" s="146">
        <f>VLOOKUP($A9,'Grassroots Entries'!$B$4:$R$191,8,FALSE)</f>
        <v>34</v>
      </c>
      <c r="H9" s="80">
        <f>VLOOKUP($A9,'Grassroots Entries'!$B$4:$R$191,9,FALSE)</f>
        <v>6.5</v>
      </c>
      <c r="I9" s="164">
        <f>VLOOKUP($A9,'Grassroots Individual Results'!$A$9:$M$125,13,FALSE)</f>
        <v>8</v>
      </c>
      <c r="J9" s="193"/>
      <c r="K9" s="193"/>
      <c r="L9" s="193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ht="13.5" customHeight="1" x14ac:dyDescent="0.25">
      <c r="A10" s="158"/>
      <c r="B10" s="158"/>
      <c r="C10" s="158"/>
      <c r="D10" s="158"/>
      <c r="E10" s="158"/>
      <c r="F10" s="176"/>
      <c r="G10" s="186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x14ac:dyDescent="0.35">
      <c r="A11" s="77"/>
      <c r="B11" s="84"/>
      <c r="C11" s="77"/>
      <c r="D11" s="77"/>
      <c r="E11" s="77"/>
      <c r="F11" s="141"/>
      <c r="G11" s="142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12.75" customHeight="1" x14ac:dyDescent="0.3">
      <c r="A12" s="7" t="s">
        <v>2</v>
      </c>
      <c r="B12" s="7" t="s">
        <v>3</v>
      </c>
      <c r="C12" s="7" t="s">
        <v>4</v>
      </c>
      <c r="D12" s="7" t="s">
        <v>5</v>
      </c>
      <c r="E12" s="7" t="s">
        <v>352</v>
      </c>
      <c r="F12" s="143" t="s">
        <v>8</v>
      </c>
      <c r="G12" s="144" t="s">
        <v>46</v>
      </c>
      <c r="H12" s="7" t="s">
        <v>47</v>
      </c>
      <c r="I12" s="78" t="s">
        <v>354</v>
      </c>
      <c r="J12" s="7" t="s">
        <v>355</v>
      </c>
      <c r="K12" s="7" t="s">
        <v>356</v>
      </c>
      <c r="L12" s="7" t="s">
        <v>357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4">
      <c r="A13" s="145">
        <v>84</v>
      </c>
      <c r="B13" s="60" t="str">
        <f>VLOOKUP($A13,'Grassroots Entries'!$B$4:$R$191,2,FALSE)</f>
        <v>Charlotte Williams</v>
      </c>
      <c r="C13" s="61" t="str">
        <f>VLOOKUP($A13,'Grassroots Entries'!$B$4:$R$191,3,FALSE)</f>
        <v>Magic Idol</v>
      </c>
      <c r="D13" s="61" t="str">
        <f>VLOOKUP($A13,'Grassroots Entries'!$B$4:$R$191,5,FALSE)</f>
        <v>North Shropshire Blue</v>
      </c>
      <c r="E13" s="80">
        <f>VLOOKUP($A13,'Grassroots Entries'!$B$4:$R$191,6,FALSE)</f>
        <v>148.5</v>
      </c>
      <c r="F13" s="179">
        <f>VLOOKUP(A13,'Grassroots Individual Results'!$A$9:$F$125,6,FALSE)</f>
        <v>0.61875000000000002</v>
      </c>
      <c r="G13" s="146">
        <f>VLOOKUP($A13,'Grassroots Entries'!$B$4:$R$191,8,FALSE)</f>
        <v>29.5</v>
      </c>
      <c r="H13" s="80">
        <f>VLOOKUP($A13,'Grassroots Entries'!$B$4:$R$191,9,FALSE)</f>
        <v>6</v>
      </c>
      <c r="I13" s="164">
        <f>VLOOKUP($A13,'Grassroots Individual Results'!$A$9:$M$125,13,FALSE)</f>
        <v>6</v>
      </c>
      <c r="J13" s="195">
        <f>SUM(I13:I16)-MAX(I13:I16)</f>
        <v>13</v>
      </c>
      <c r="K13" s="191">
        <f>RANK(J13,$J$6:$J$154,1)</f>
        <v>4</v>
      </c>
      <c r="L13" s="194" t="s">
        <v>349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4">
      <c r="A14" s="147">
        <v>99</v>
      </c>
      <c r="B14" s="60" t="str">
        <f>VLOOKUP($A14,'Grassroots Entries'!$B$4:$R$191,2,FALSE)</f>
        <v>Daisy Bethune</v>
      </c>
      <c r="C14" s="61" t="str">
        <f>VLOOKUP($A14,'Grassroots Entries'!$B$4:$R$191,3,FALSE)</f>
        <v>Rookwood Captain</v>
      </c>
      <c r="D14" s="61" t="str">
        <f>VLOOKUP($A14,'Grassroots Entries'!$B$4:$R$191,5,FALSE)</f>
        <v>North Shropshire Blue</v>
      </c>
      <c r="E14" s="80">
        <f>VLOOKUP($A14,'Grassroots Entries'!$B$4:$R$191,6,FALSE)</f>
        <v>162.5</v>
      </c>
      <c r="F14" s="179">
        <f>VLOOKUP(A14,'Grassroots Individual Results'!$A$9:$F$125,6,FALSE)</f>
        <v>0.67708333333333337</v>
      </c>
      <c r="G14" s="146">
        <f>VLOOKUP($A14,'Grassroots Entries'!$B$4:$R$191,8,FALSE)</f>
        <v>33</v>
      </c>
      <c r="H14" s="80">
        <f>VLOOKUP($A14,'Grassroots Entries'!$B$4:$R$191,9,FALSE)</f>
        <v>6.5</v>
      </c>
      <c r="I14" s="164">
        <f>VLOOKUP($A14,'Grassroots Individual Results'!$A$9:$M$125,13,FALSE)</f>
        <v>5</v>
      </c>
      <c r="J14" s="192"/>
      <c r="K14" s="192"/>
      <c r="L14" s="19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4">
      <c r="A15" s="145">
        <v>115</v>
      </c>
      <c r="B15" s="60" t="str">
        <f>VLOOKUP($A15,'Grassroots Entries'!$B$4:$R$191,2,FALSE)</f>
        <v>Rosie Board</v>
      </c>
      <c r="C15" s="61" t="str">
        <f>VLOOKUP($A15,'Grassroots Entries'!$B$4:$R$191,3,FALSE)</f>
        <v>Skyline</v>
      </c>
      <c r="D15" s="61" t="str">
        <f>VLOOKUP($A15,'Grassroots Entries'!$B$4:$R$191,5,FALSE)</f>
        <v>North Shropshire Blue</v>
      </c>
      <c r="E15" s="80">
        <f>VLOOKUP($A15,'Grassroots Entries'!$B$4:$R$191,6,FALSE)</f>
        <v>169.5</v>
      </c>
      <c r="F15" s="179">
        <f>VLOOKUP(A15,'Grassroots Individual Results'!$A$9:$F$125,6,FALSE)</f>
        <v>0.70625000000000004</v>
      </c>
      <c r="G15" s="146">
        <f>VLOOKUP($A15,'Grassroots Entries'!$B$4:$R$191,8,FALSE)</f>
        <v>35</v>
      </c>
      <c r="H15" s="80">
        <f>VLOOKUP($A15,'Grassroots Entries'!$B$4:$R$191,9,FALSE)</f>
        <v>7</v>
      </c>
      <c r="I15" s="164">
        <f>VLOOKUP($A15,'Grassroots Individual Results'!$A$9:$M$125,13,FALSE)</f>
        <v>2</v>
      </c>
      <c r="J15" s="192"/>
      <c r="K15" s="192"/>
      <c r="L15" s="19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4">
      <c r="A16" s="147">
        <v>131</v>
      </c>
      <c r="B16" s="60" t="str">
        <f>VLOOKUP($A16,'Grassroots Entries'!$B$4:$R$191,2,FALSE)</f>
        <v>Shona Flatley</v>
      </c>
      <c r="C16" s="61" t="str">
        <f>VLOOKUP($A16,'Grassroots Entries'!$B$4:$R$191,3,FALSE)</f>
        <v>Bertha</v>
      </c>
      <c r="D16" s="61" t="str">
        <f>VLOOKUP($A16,'Grassroots Entries'!$B$4:$R$191,5,FALSE)</f>
        <v>North Shropshire Blue</v>
      </c>
      <c r="E16" s="80">
        <f>VLOOKUP($A16,'Grassroots Entries'!$B$4:$R$191,6,FALSE)</f>
        <v>159.5</v>
      </c>
      <c r="F16" s="179">
        <f>VLOOKUP(A16,'Grassroots Individual Results'!$A$9:$F$125,6,FALSE)</f>
        <v>0.6645833333333333</v>
      </c>
      <c r="G16" s="146">
        <f>VLOOKUP($A16,'Grassroots Entries'!$B$4:$R$191,8,FALSE)</f>
        <v>33.5</v>
      </c>
      <c r="H16" s="80">
        <f>VLOOKUP($A16,'Grassroots Entries'!$B$4:$R$191,9,FALSE)</f>
        <v>6</v>
      </c>
      <c r="I16" s="164">
        <f>VLOOKUP($A16,'Grassroots Individual Results'!$A$9:$M$125,13,FALSE)</f>
        <v>11</v>
      </c>
      <c r="J16" s="193"/>
      <c r="K16" s="193"/>
      <c r="L16" s="19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58"/>
      <c r="B17" s="158"/>
      <c r="C17" s="158"/>
      <c r="D17" s="158"/>
      <c r="E17" s="158"/>
      <c r="F17" s="176"/>
      <c r="G17" s="186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x14ac:dyDescent="0.35">
      <c r="A18" s="77"/>
      <c r="B18" s="1"/>
      <c r="C18" s="77"/>
      <c r="D18" s="77"/>
      <c r="E18" s="77"/>
      <c r="F18" s="141"/>
      <c r="G18" s="142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2.75" customHeight="1" x14ac:dyDescent="0.3">
      <c r="A19" s="7" t="s">
        <v>2</v>
      </c>
      <c r="B19" s="165" t="s">
        <v>3</v>
      </c>
      <c r="C19" s="165" t="s">
        <v>4</v>
      </c>
      <c r="D19" s="7" t="s">
        <v>5</v>
      </c>
      <c r="E19" s="165" t="s">
        <v>352</v>
      </c>
      <c r="F19" s="187" t="s">
        <v>8</v>
      </c>
      <c r="G19" s="188" t="s">
        <v>46</v>
      </c>
      <c r="H19" s="165" t="s">
        <v>47</v>
      </c>
      <c r="I19" s="166" t="s">
        <v>354</v>
      </c>
      <c r="J19" s="165" t="s">
        <v>355</v>
      </c>
      <c r="K19" s="165" t="s">
        <v>356</v>
      </c>
      <c r="L19" s="7" t="s">
        <v>357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4">
      <c r="A20" s="145">
        <v>85</v>
      </c>
      <c r="B20" s="60" t="str">
        <f>VLOOKUP($A20,'Grassroots Entries'!$B$4:$R$191,2,FALSE)</f>
        <v>Ella Ross</v>
      </c>
      <c r="C20" s="61" t="str">
        <f>VLOOKUP($A20,'Grassroots Entries'!$B$4:$R$191,3,FALSE)</f>
        <v>Blue Eyes Boy</v>
      </c>
      <c r="D20" s="61" t="str">
        <f>VLOOKUP($A20,'Grassroots Entries'!$B$4:$R$191,5,FALSE)</f>
        <v>Atherstone Ospreys</v>
      </c>
      <c r="E20" s="80">
        <f>VLOOKUP($A20,'Grassroots Entries'!$B$4:$R$191,6,FALSE)</f>
        <v>141</v>
      </c>
      <c r="F20" s="179">
        <f>VLOOKUP(A20,'Grassroots Individual Results'!$A$9:$F$125,6,FALSE)</f>
        <v>0.58750000000000002</v>
      </c>
      <c r="G20" s="146">
        <f>VLOOKUP($A20,'Grassroots Entries'!$B$4:$R$191,8,FALSE)</f>
        <v>27.5</v>
      </c>
      <c r="H20" s="80">
        <f>VLOOKUP($A20,'Grassroots Entries'!$B$4:$R$191,9,FALSE)</f>
        <v>4</v>
      </c>
      <c r="I20" s="164">
        <f>VLOOKUP($A20,'Grassroots Individual Results'!$A$9:$M$125,13,FALSE)</f>
        <v>11</v>
      </c>
      <c r="J20" s="200">
        <f>SUM(I20:I23)-MAX(I20:I23)</f>
        <v>16</v>
      </c>
      <c r="K20" s="191">
        <f>RANK(J20,$J$6:$J$154,1)</f>
        <v>6</v>
      </c>
      <c r="L20" s="194" t="s">
        <v>349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4">
      <c r="A21" s="147">
        <v>100</v>
      </c>
      <c r="B21" s="60" t="str">
        <f>VLOOKUP($A21,'Grassroots Entries'!$B$4:$R$191,2,FALSE)</f>
        <v>Isabella Moreton</v>
      </c>
      <c r="C21" s="61" t="str">
        <f>VLOOKUP($A21,'Grassroots Entries'!$B$4:$R$191,3,FALSE)</f>
        <v>Andy's Oscar</v>
      </c>
      <c r="D21" s="61" t="str">
        <f>VLOOKUP($A21,'Grassroots Entries'!$B$4:$R$191,5,FALSE)</f>
        <v>Atherstone Ospreys</v>
      </c>
      <c r="E21" s="80">
        <f>VLOOKUP($A21,'Grassroots Entries'!$B$4:$R$191,6,FALSE)</f>
        <v>163.5</v>
      </c>
      <c r="F21" s="179">
        <f>VLOOKUP(A21,'Grassroots Individual Results'!$A$9:$F$125,6,FALSE)</f>
        <v>0.68125000000000002</v>
      </c>
      <c r="G21" s="146">
        <f>VLOOKUP($A21,'Grassroots Entries'!$B$4:$R$191,8,FALSE)</f>
        <v>35</v>
      </c>
      <c r="H21" s="80">
        <f>VLOOKUP($A21,'Grassroots Entries'!$B$4:$R$191,9,FALSE)</f>
        <v>7</v>
      </c>
      <c r="I21" s="164">
        <f>VLOOKUP($A21,'Grassroots Individual Results'!$A$9:$M$125,13,FALSE)</f>
        <v>3</v>
      </c>
      <c r="J21" s="197"/>
      <c r="K21" s="192"/>
      <c r="L21" s="19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4">
      <c r="A22" s="145">
        <v>116</v>
      </c>
      <c r="B22" s="60" t="str">
        <f>VLOOKUP($A22,'Grassroots Entries'!$B$4:$R$191,2,FALSE)</f>
        <v>Georgie Hills</v>
      </c>
      <c r="C22" s="61" t="str">
        <f>VLOOKUP($A22,'Grassroots Entries'!$B$4:$R$191,3,FALSE)</f>
        <v>Karandesh</v>
      </c>
      <c r="D22" s="61" t="str">
        <f>VLOOKUP($A22,'Grassroots Entries'!$B$4:$R$191,5,FALSE)</f>
        <v>Atherstone Ospreys</v>
      </c>
      <c r="E22" s="80">
        <f>VLOOKUP($A22,'Grassroots Entries'!$B$4:$R$191,6,FALSE)</f>
        <v>167</v>
      </c>
      <c r="F22" s="179">
        <f>VLOOKUP(A22,'Grassroots Individual Results'!$A$9:$F$125,6,FALSE)</f>
        <v>0.6958333333333333</v>
      </c>
      <c r="G22" s="146">
        <f>VLOOKUP($A22,'Grassroots Entries'!$B$4:$R$191,8,FALSE)</f>
        <v>34.5</v>
      </c>
      <c r="H22" s="80">
        <f>VLOOKUP($A22,'Grassroots Entries'!$B$4:$R$191,9,FALSE)</f>
        <v>6.5</v>
      </c>
      <c r="I22" s="164">
        <f>VLOOKUP($A22,'Grassroots Individual Results'!$A$9:$M$125,13,FALSE)</f>
        <v>4</v>
      </c>
      <c r="J22" s="197"/>
      <c r="K22" s="192"/>
      <c r="L22" s="19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4">
      <c r="A23" s="147">
        <v>132</v>
      </c>
      <c r="B23" s="60" t="str">
        <f>VLOOKUP($A23,'Grassroots Entries'!$B$4:$R$191,2,FALSE)</f>
        <v>Florence Pawley</v>
      </c>
      <c r="C23" s="61" t="str">
        <f>VLOOKUP($A23,'Grassroots Entries'!$B$4:$R$191,3,FALSE)</f>
        <v>Llanarth Gold Label</v>
      </c>
      <c r="D23" s="61" t="str">
        <f>VLOOKUP($A23,'Grassroots Entries'!$B$4:$R$191,5,FALSE)</f>
        <v>Atherstone Ospreys</v>
      </c>
      <c r="E23" s="80">
        <f>VLOOKUP($A23,'Grassroots Entries'!$B$4:$R$191,6,FALSE)</f>
        <v>160.5</v>
      </c>
      <c r="F23" s="179">
        <f>VLOOKUP(A23,'Grassroots Individual Results'!$A$9:$F$125,6,FALSE)</f>
        <v>0.66874999999999996</v>
      </c>
      <c r="G23" s="146">
        <f>VLOOKUP($A23,'Grassroots Entries'!$B$4:$R$191,8,FALSE)</f>
        <v>34</v>
      </c>
      <c r="H23" s="80">
        <f>VLOOKUP($A23,'Grassroots Entries'!$B$4:$R$191,9,FALSE)</f>
        <v>6.5</v>
      </c>
      <c r="I23" s="164">
        <f>VLOOKUP($A23,'Grassroots Individual Results'!$A$9:$M$125,13,FALSE)</f>
        <v>9</v>
      </c>
      <c r="J23" s="198"/>
      <c r="K23" s="193"/>
      <c r="L23" s="19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58"/>
      <c r="B24" s="158"/>
      <c r="C24" s="158"/>
      <c r="D24" s="158"/>
      <c r="E24" s="158"/>
      <c r="F24" s="176"/>
      <c r="G24" s="186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x14ac:dyDescent="0.35">
      <c r="A25" s="77"/>
      <c r="B25" s="1"/>
      <c r="C25" s="77"/>
      <c r="D25" s="77"/>
      <c r="E25" s="77"/>
      <c r="F25" s="141"/>
      <c r="G25" s="142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2.75" customHeight="1" x14ac:dyDescent="0.3">
      <c r="A26" s="7" t="s">
        <v>2</v>
      </c>
      <c r="B26" s="165" t="s">
        <v>3</v>
      </c>
      <c r="C26" s="165" t="s">
        <v>4</v>
      </c>
      <c r="D26" s="7" t="s">
        <v>5</v>
      </c>
      <c r="E26" s="165" t="s">
        <v>352</v>
      </c>
      <c r="F26" s="187" t="s">
        <v>8</v>
      </c>
      <c r="G26" s="188" t="s">
        <v>46</v>
      </c>
      <c r="H26" s="165" t="s">
        <v>47</v>
      </c>
      <c r="I26" s="166" t="s">
        <v>354</v>
      </c>
      <c r="J26" s="165" t="s">
        <v>355</v>
      </c>
      <c r="K26" s="165" t="s">
        <v>356</v>
      </c>
      <c r="L26" s="7" t="s">
        <v>357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4">
      <c r="A27" s="145">
        <v>86</v>
      </c>
      <c r="B27" s="60" t="str">
        <f>VLOOKUP($A27,'Grassroots Entries'!$B$4:$R$191,2,FALSE)</f>
        <v>Alannah De Jager</v>
      </c>
      <c r="C27" s="61" t="str">
        <f>VLOOKUP($A27,'Grassroots Entries'!$B$4:$R$191,3,FALSE)</f>
        <v>Stanley</v>
      </c>
      <c r="D27" s="61" t="str">
        <f>VLOOKUP($A27,'Grassroots Entries'!$B$4:$R$191,5,FALSE)</f>
        <v>North Shropshire Red</v>
      </c>
      <c r="E27" s="80">
        <f>VLOOKUP($A27,'Grassroots Entries'!$B$4:$R$191,6,FALSE)</f>
        <v>134.5</v>
      </c>
      <c r="F27" s="179">
        <f>VLOOKUP(A27,'Grassroots Individual Results'!$A$9:$F$125,6,FALSE)</f>
        <v>0.56041666666666667</v>
      </c>
      <c r="G27" s="146">
        <f>VLOOKUP($A27,'Grassroots Entries'!$B$4:$R$191,8,FALSE)</f>
        <v>28.5</v>
      </c>
      <c r="H27" s="80">
        <f>VLOOKUP($A27,'Grassroots Entries'!$B$4:$R$191,9,FALSE)</f>
        <v>5</v>
      </c>
      <c r="I27" s="164">
        <f>VLOOKUP($A27,'Grassroots Individual Results'!$A$9:$M$125,13,FALSE)</f>
        <v>14</v>
      </c>
      <c r="J27" s="200">
        <f>SUM(I27:I30)-MAX(I27:I30)</f>
        <v>19</v>
      </c>
      <c r="K27" s="191">
        <f>RANK(J27,$J$6:$J$154,1)</f>
        <v>8</v>
      </c>
      <c r="L27" s="19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4">
      <c r="A28" s="147">
        <v>101</v>
      </c>
      <c r="B28" s="60" t="str">
        <f>VLOOKUP($A28,'Grassroots Entries'!$B$4:$R$191,2,FALSE)</f>
        <v>Iris Burton</v>
      </c>
      <c r="C28" s="61" t="str">
        <f>VLOOKUP($A28,'Grassroots Entries'!$B$4:$R$191,3,FALSE)</f>
        <v>Harry in a Hurry</v>
      </c>
      <c r="D28" s="61" t="str">
        <f>VLOOKUP($A28,'Grassroots Entries'!$B$4:$R$191,5,FALSE)</f>
        <v>North Shropshire Red</v>
      </c>
      <c r="E28" s="80">
        <f>VLOOKUP($A28,'Grassroots Entries'!$B$4:$R$191,6,FALSE)</f>
        <v>163.5</v>
      </c>
      <c r="F28" s="179">
        <f>VLOOKUP(A28,'Grassroots Individual Results'!$A$9:$F$125,6,FALSE)</f>
        <v>0.68125000000000002</v>
      </c>
      <c r="G28" s="146">
        <f>VLOOKUP($A28,'Grassroots Entries'!$B$4:$R$191,8,FALSE)</f>
        <v>34.5</v>
      </c>
      <c r="H28" s="80">
        <f>VLOOKUP($A28,'Grassroots Entries'!$B$4:$R$191,9,FALSE)</f>
        <v>6.5</v>
      </c>
      <c r="I28" s="164">
        <f>VLOOKUP($A28,'Grassroots Individual Results'!$A$9:$M$125,13,FALSE)</f>
        <v>4</v>
      </c>
      <c r="J28" s="197"/>
      <c r="K28" s="192"/>
      <c r="L28" s="19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4">
      <c r="A29" s="145">
        <v>117</v>
      </c>
      <c r="B29" s="60" t="str">
        <f>VLOOKUP($A29,'Grassroots Entries'!$B$4:$R$191,2,FALSE)</f>
        <v>Maisey Lay</v>
      </c>
      <c r="C29" s="61" t="str">
        <f>VLOOKUP($A29,'Grassroots Entries'!$B$4:$R$191,3,FALSE)</f>
        <v>Commauns Glory</v>
      </c>
      <c r="D29" s="61" t="str">
        <f>VLOOKUP($A29,'Grassroots Entries'!$B$4:$R$191,5,FALSE)</f>
        <v>North Shropshire Red</v>
      </c>
      <c r="E29" s="80">
        <f>VLOOKUP($A29,'Grassroots Entries'!$B$4:$R$191,6,FALSE)</f>
        <v>158</v>
      </c>
      <c r="F29" s="179">
        <f>VLOOKUP(A29,'Grassroots Individual Results'!$A$9:$F$125,6,FALSE)</f>
        <v>0.65833333333333333</v>
      </c>
      <c r="G29" s="146">
        <f>VLOOKUP($A29,'Grassroots Entries'!$B$4:$R$191,8,FALSE)</f>
        <v>33</v>
      </c>
      <c r="H29" s="80">
        <f>VLOOKUP($A29,'Grassroots Entries'!$B$4:$R$191,9,FALSE)</f>
        <v>6.5</v>
      </c>
      <c r="I29" s="164">
        <f>VLOOKUP($A29,'Grassroots Individual Results'!$A$9:$M$125,13,FALSE)</f>
        <v>9</v>
      </c>
      <c r="J29" s="197"/>
      <c r="K29" s="192"/>
      <c r="L29" s="19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4">
      <c r="A30" s="147">
        <v>133</v>
      </c>
      <c r="B30" s="60" t="str">
        <f>VLOOKUP($A30,'Grassroots Entries'!$B$4:$R$191,2,FALSE)</f>
        <v>Mila Wagner</v>
      </c>
      <c r="C30" s="61" t="str">
        <f>VLOOKUP($A30,'Grassroots Entries'!$B$4:$R$191,3,FALSE)</f>
        <v>Oscar</v>
      </c>
      <c r="D30" s="61" t="str">
        <f>VLOOKUP($A30,'Grassroots Entries'!$B$4:$R$191,5,FALSE)</f>
        <v>North Shropshire Red</v>
      </c>
      <c r="E30" s="80">
        <f>VLOOKUP($A30,'Grassroots Entries'!$B$4:$R$191,6,FALSE)</f>
        <v>164</v>
      </c>
      <c r="F30" s="179">
        <f>VLOOKUP(A30,'Grassroots Individual Results'!$A$9:$F$125,6,FALSE)</f>
        <v>0.68333333333333335</v>
      </c>
      <c r="G30" s="146">
        <f>VLOOKUP($A30,'Grassroots Entries'!$B$4:$R$191,8,FALSE)</f>
        <v>34</v>
      </c>
      <c r="H30" s="80">
        <f>VLOOKUP($A30,'Grassroots Entries'!$B$4:$R$191,9,FALSE)</f>
        <v>6</v>
      </c>
      <c r="I30" s="164">
        <f>VLOOKUP($A30,'Grassroots Individual Results'!$A$9:$M$125,13,FALSE)</f>
        <v>6</v>
      </c>
      <c r="J30" s="198"/>
      <c r="K30" s="193"/>
      <c r="L30" s="19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58"/>
      <c r="B31" s="158"/>
      <c r="C31" s="158"/>
      <c r="D31" s="158"/>
      <c r="E31" s="158"/>
      <c r="F31" s="176"/>
      <c r="G31" s="186"/>
      <c r="H31" s="158"/>
      <c r="I31" s="158"/>
      <c r="J31" s="1"/>
      <c r="K31" s="15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77"/>
      <c r="B32" s="1"/>
      <c r="C32" s="77"/>
      <c r="D32" s="77"/>
      <c r="E32" s="77"/>
      <c r="F32" s="141"/>
      <c r="G32" s="142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2.75" customHeight="1" x14ac:dyDescent="0.3">
      <c r="A33" s="7" t="s">
        <v>2</v>
      </c>
      <c r="B33" s="165" t="s">
        <v>3</v>
      </c>
      <c r="C33" s="165" t="s">
        <v>4</v>
      </c>
      <c r="D33" s="7" t="s">
        <v>5</v>
      </c>
      <c r="E33" s="165" t="s">
        <v>352</v>
      </c>
      <c r="F33" s="187" t="s">
        <v>8</v>
      </c>
      <c r="G33" s="188" t="s">
        <v>46</v>
      </c>
      <c r="H33" s="165" t="s">
        <v>47</v>
      </c>
      <c r="I33" s="166" t="s">
        <v>354</v>
      </c>
      <c r="J33" s="165" t="s">
        <v>355</v>
      </c>
      <c r="K33" s="165" t="s">
        <v>356</v>
      </c>
      <c r="L33" s="7" t="s">
        <v>357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4">
      <c r="A34" s="145">
        <v>87</v>
      </c>
      <c r="B34" s="60" t="str">
        <f>VLOOKUP($A34,'Grassroots Entries'!$B$4:$R$191,2,FALSE)</f>
        <v>Delliciea Colvil</v>
      </c>
      <c r="C34" s="61" t="str">
        <f>VLOOKUP($A34,'Grassroots Entries'!$B$4:$R$191,3,FALSE)</f>
        <v>Sunny Flying Colours</v>
      </c>
      <c r="D34" s="61" t="str">
        <f>VLOOKUP($A34,'Grassroots Entries'!$B$4:$R$191,5,FALSE)</f>
        <v>Ludlow</v>
      </c>
      <c r="E34" s="80">
        <f>VLOOKUP($A34,'Grassroots Entries'!$B$4:$R$191,6,FALSE)</f>
        <v>135</v>
      </c>
      <c r="F34" s="179">
        <f>VLOOKUP(A34,'Grassroots Individual Results'!$A$9:$F$125,6,FALSE)</f>
        <v>0.5625</v>
      </c>
      <c r="G34" s="146">
        <f>VLOOKUP($A34,'Grassroots Entries'!$B$4:$R$191,8,FALSE)</f>
        <v>28.5</v>
      </c>
      <c r="H34" s="80">
        <f>VLOOKUP($A34,'Grassroots Entries'!$B$4:$R$191,9,FALSE)</f>
        <v>5.5</v>
      </c>
      <c r="I34" s="164">
        <f>VLOOKUP($A34,'Grassroots Individual Results'!$A$9:$M$125,13,FALSE)</f>
        <v>13</v>
      </c>
      <c r="J34" s="200">
        <f>SUM(I34:I37)</f>
        <v>30</v>
      </c>
      <c r="K34" s="191">
        <f>RANK(J34,$J$6:$J$154,1)</f>
        <v>12</v>
      </c>
      <c r="L34" s="19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4">
      <c r="A35" s="147">
        <v>118</v>
      </c>
      <c r="B35" s="60" t="str">
        <f>VLOOKUP($A35,'Grassroots Entries'!$B$4:$R$191,2,FALSE)</f>
        <v>Grace Williams</v>
      </c>
      <c r="C35" s="61" t="str">
        <f>VLOOKUP($A35,'Grassroots Entries'!$B$4:$R$191,3,FALSE)</f>
        <v>Toffo</v>
      </c>
      <c r="D35" s="61" t="str">
        <f>VLOOKUP($A35,'Grassroots Entries'!$B$4:$R$191,5,FALSE)</f>
        <v>Ludlow</v>
      </c>
      <c r="E35" s="80">
        <f>VLOOKUP($A35,'Grassroots Entries'!$B$4:$R$191,6,FALSE)</f>
        <v>165.5</v>
      </c>
      <c r="F35" s="179">
        <f>VLOOKUP(A35,'Grassroots Individual Results'!$A$9:$F$125,6,FALSE)</f>
        <v>0.68958333333333333</v>
      </c>
      <c r="G35" s="146">
        <f>VLOOKUP($A35,'Grassroots Entries'!$B$4:$R$191,8,FALSE)</f>
        <v>34.5</v>
      </c>
      <c r="H35" s="80">
        <f>VLOOKUP($A35,'Grassroots Entries'!$B$4:$R$191,9,FALSE)</f>
        <v>7</v>
      </c>
      <c r="I35" s="164">
        <f>VLOOKUP($A35,'Grassroots Individual Results'!$A$9:$M$125,13,FALSE)</f>
        <v>7</v>
      </c>
      <c r="J35" s="197"/>
      <c r="K35" s="192"/>
      <c r="L35" s="19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4">
      <c r="A36" s="145">
        <v>134</v>
      </c>
      <c r="B36" s="60" t="str">
        <f>VLOOKUP($A36,'Grassroots Entries'!$B$4:$R$191,2,FALSE)</f>
        <v>Millie May</v>
      </c>
      <c r="C36" s="61" t="str">
        <f>VLOOKUP($A36,'Grassroots Entries'!$B$4:$R$191,3,FALSE)</f>
        <v>Browbank full monty</v>
      </c>
      <c r="D36" s="61" t="str">
        <f>VLOOKUP($A36,'Grassroots Entries'!$B$4:$R$191,5,FALSE)</f>
        <v>Ludlow</v>
      </c>
      <c r="E36" s="80">
        <f>VLOOKUP($A36,'Grassroots Entries'!$B$4:$R$191,6,FALSE)</f>
        <v>160</v>
      </c>
      <c r="F36" s="179">
        <f>VLOOKUP(A36,'Grassroots Individual Results'!$A$9:$F$125,6,FALSE)</f>
        <v>0.66666666666666663</v>
      </c>
      <c r="G36" s="146">
        <f>VLOOKUP($A36,'Grassroots Entries'!$B$4:$R$191,8,FALSE)</f>
        <v>34</v>
      </c>
      <c r="H36" s="80">
        <f>VLOOKUP($A36,'Grassroots Entries'!$B$4:$R$191,9,FALSE)</f>
        <v>6.5</v>
      </c>
      <c r="I36" s="164">
        <f>VLOOKUP($A36,'Grassroots Individual Results'!$A$9:$M$125,13,FALSE)</f>
        <v>10</v>
      </c>
      <c r="J36" s="197"/>
      <c r="K36" s="192"/>
      <c r="L36" s="19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4">
      <c r="A37" s="147"/>
      <c r="B37" s="60"/>
      <c r="C37" s="61"/>
      <c r="D37" s="61"/>
      <c r="E37" s="80"/>
      <c r="F37" s="179"/>
      <c r="G37" s="146"/>
      <c r="H37" s="80"/>
      <c r="I37" s="164"/>
      <c r="J37" s="198"/>
      <c r="K37" s="193"/>
      <c r="L37" s="19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58"/>
      <c r="B38" s="158"/>
      <c r="C38" s="158"/>
      <c r="D38" s="158"/>
      <c r="E38" s="158"/>
      <c r="F38" s="176"/>
      <c r="G38" s="186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x14ac:dyDescent="0.35">
      <c r="A39" s="77"/>
      <c r="B39" s="1"/>
      <c r="C39" s="77"/>
      <c r="D39" s="77"/>
      <c r="E39" s="77"/>
      <c r="F39" s="141"/>
      <c r="G39" s="142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3.5" customHeight="1" x14ac:dyDescent="0.3">
      <c r="A40" s="7" t="s">
        <v>2</v>
      </c>
      <c r="B40" s="165" t="s">
        <v>3</v>
      </c>
      <c r="C40" s="165" t="s">
        <v>4</v>
      </c>
      <c r="D40" s="7" t="s">
        <v>5</v>
      </c>
      <c r="E40" s="165" t="s">
        <v>352</v>
      </c>
      <c r="F40" s="187" t="s">
        <v>8</v>
      </c>
      <c r="G40" s="188" t="s">
        <v>46</v>
      </c>
      <c r="H40" s="165" t="s">
        <v>47</v>
      </c>
      <c r="I40" s="166" t="s">
        <v>354</v>
      </c>
      <c r="J40" s="165" t="s">
        <v>355</v>
      </c>
      <c r="K40" s="165" t="s">
        <v>356</v>
      </c>
      <c r="L40" s="7" t="s">
        <v>357</v>
      </c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spans="1:26" ht="13.5" customHeight="1" x14ac:dyDescent="0.4">
      <c r="A41" s="145">
        <v>88</v>
      </c>
      <c r="B41" s="60" t="str">
        <f>VLOOKUP($A41,'Grassroots Entries'!$B$4:$R$191,2,FALSE)</f>
        <v>Daisy-Mae Baker</v>
      </c>
      <c r="C41" s="61" t="str">
        <f>VLOOKUP($A41,'Grassroots Entries'!$B$4:$R$191,3,FALSE)</f>
        <v>Lillie Beauty</v>
      </c>
      <c r="D41" s="61" t="str">
        <f>VLOOKUP($A41,'Grassroots Entries'!$B$4:$R$191,5,FALSE)</f>
        <v>Heart of England</v>
      </c>
      <c r="E41" s="80">
        <f>VLOOKUP($A41,'Grassroots Entries'!$B$4:$R$191,6,FALSE)</f>
        <v>159.5</v>
      </c>
      <c r="F41" s="179">
        <f>VLOOKUP(A41,'Grassroots Individual Results'!$A$9:$F$125,6,FALSE)</f>
        <v>0.6645833333333333</v>
      </c>
      <c r="G41" s="146">
        <f>VLOOKUP($A41,'Grassroots Entries'!$B$4:$R$191,8,FALSE)</f>
        <v>34</v>
      </c>
      <c r="H41" s="80">
        <f>VLOOKUP($A41,'Grassroots Entries'!$B$4:$R$191,9,FALSE)</f>
        <v>6.5</v>
      </c>
      <c r="I41" s="164">
        <f>VLOOKUP($A41,'Grassroots Individual Results'!$A$9:$M$125,13,FALSE)</f>
        <v>3</v>
      </c>
      <c r="J41" s="200">
        <f>SUM(I41:I44)</f>
        <v>21</v>
      </c>
      <c r="K41" s="191">
        <f>RANK(J41,$J$6:$J$154,1)</f>
        <v>10</v>
      </c>
      <c r="L41" s="194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spans="1:26" ht="13.5" customHeight="1" x14ac:dyDescent="0.4">
      <c r="A42" s="147">
        <v>103</v>
      </c>
      <c r="B42" s="60" t="str">
        <f>VLOOKUP($A42,'Grassroots Entries'!$B$4:$R$191,2,FALSE)</f>
        <v>Daisymay McMurdo</v>
      </c>
      <c r="C42" s="61" t="str">
        <f>VLOOKUP($A42,'Grassroots Entries'!$B$4:$R$191,3,FALSE)</f>
        <v>Rise Up Reggie</v>
      </c>
      <c r="D42" s="61" t="str">
        <f>VLOOKUP($A42,'Grassroots Entries'!$B$4:$R$191,5,FALSE)</f>
        <v>Heart of England</v>
      </c>
      <c r="E42" s="80">
        <f>VLOOKUP($A42,'Grassroots Entries'!$B$4:$R$191,6,FALSE)</f>
        <v>147</v>
      </c>
      <c r="F42" s="179">
        <f>VLOOKUP(A42,'Grassroots Individual Results'!$A$9:$F$125,6,FALSE)</f>
        <v>0.61250000000000004</v>
      </c>
      <c r="G42" s="146">
        <f>VLOOKUP($A42,'Grassroots Entries'!$B$4:$R$191,8,FALSE)</f>
        <v>30.5</v>
      </c>
      <c r="H42" s="80">
        <f>VLOOKUP($A42,'Grassroots Entries'!$B$4:$R$191,9,FALSE)</f>
        <v>6</v>
      </c>
      <c r="I42" s="164">
        <f>VLOOKUP($A42,'Grassroots Individual Results'!$A$9:$M$125,13,FALSE)</f>
        <v>10</v>
      </c>
      <c r="J42" s="197"/>
      <c r="K42" s="192"/>
      <c r="L42" s="192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spans="1:26" ht="13.5" customHeight="1" x14ac:dyDescent="0.4">
      <c r="A43" s="145">
        <v>119</v>
      </c>
      <c r="B43" s="60" t="str">
        <f>VLOOKUP($A43,'Grassroots Entries'!$B$4:$R$191,2,FALSE)</f>
        <v>Lauren Ward</v>
      </c>
      <c r="C43" s="61" t="str">
        <f>VLOOKUP($A43,'Grassroots Entries'!$B$4:$R$191,3,FALSE)</f>
        <v>Clounamon White Sox</v>
      </c>
      <c r="D43" s="61" t="str">
        <f>VLOOKUP($A43,'Grassroots Entries'!$B$4:$R$191,5,FALSE)</f>
        <v>Heart of England</v>
      </c>
      <c r="E43" s="80">
        <f>VLOOKUP($A43,'Grassroots Entries'!$B$4:$R$191,6,FALSE)</f>
        <v>158.5</v>
      </c>
      <c r="F43" s="179">
        <f>VLOOKUP(A43,'Grassroots Individual Results'!$A$9:$F$125,6,FALSE)</f>
        <v>0.66041666666666665</v>
      </c>
      <c r="G43" s="146">
        <f>VLOOKUP($A43,'Grassroots Entries'!$B$4:$R$191,8,FALSE)</f>
        <v>33</v>
      </c>
      <c r="H43" s="80">
        <f>VLOOKUP($A43,'Grassroots Entries'!$B$4:$R$191,9,FALSE)</f>
        <v>6</v>
      </c>
      <c r="I43" s="164">
        <f>VLOOKUP($A43,'Grassroots Individual Results'!$A$9:$M$125,13,FALSE)</f>
        <v>8</v>
      </c>
      <c r="J43" s="197"/>
      <c r="K43" s="192"/>
      <c r="L43" s="192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spans="1:26" ht="13.5" customHeight="1" x14ac:dyDescent="0.4">
      <c r="A44" s="147"/>
      <c r="B44" s="60"/>
      <c r="C44" s="61"/>
      <c r="D44" s="61"/>
      <c r="E44" s="80"/>
      <c r="F44" s="179"/>
      <c r="G44" s="146"/>
      <c r="H44" s="80"/>
      <c r="I44" s="164"/>
      <c r="J44" s="198"/>
      <c r="K44" s="193"/>
      <c r="L44" s="193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spans="1:26" ht="13.5" customHeight="1" x14ac:dyDescent="0.25">
      <c r="A45" s="158"/>
      <c r="B45" s="158"/>
      <c r="C45" s="158"/>
      <c r="D45" s="158"/>
      <c r="E45" s="158"/>
      <c r="F45" s="176"/>
      <c r="G45" s="186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spans="1:26" x14ac:dyDescent="0.35">
      <c r="A46" s="77"/>
      <c r="B46" s="84"/>
      <c r="C46" s="77"/>
      <c r="D46" s="77"/>
      <c r="E46" s="77"/>
      <c r="F46" s="141"/>
      <c r="G46" s="142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3.5" customHeight="1" x14ac:dyDescent="0.3">
      <c r="A47" s="7" t="s">
        <v>2</v>
      </c>
      <c r="B47" s="165" t="s">
        <v>3</v>
      </c>
      <c r="C47" s="165" t="s">
        <v>4</v>
      </c>
      <c r="D47" s="7" t="s">
        <v>5</v>
      </c>
      <c r="E47" s="165" t="s">
        <v>352</v>
      </c>
      <c r="F47" s="187" t="s">
        <v>8</v>
      </c>
      <c r="G47" s="188" t="s">
        <v>46</v>
      </c>
      <c r="H47" s="165" t="s">
        <v>47</v>
      </c>
      <c r="I47" s="166" t="s">
        <v>354</v>
      </c>
      <c r="J47" s="165" t="s">
        <v>355</v>
      </c>
      <c r="K47" s="165" t="s">
        <v>356</v>
      </c>
      <c r="L47" s="7" t="s">
        <v>357</v>
      </c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ht="13.5" customHeight="1" x14ac:dyDescent="0.4">
      <c r="A48" s="145">
        <v>89</v>
      </c>
      <c r="B48" s="60" t="str">
        <f>VLOOKUP($A48,'Grassroots Entries'!$B$4:$R$191,2,FALSE)</f>
        <v>Chloe Sharman</v>
      </c>
      <c r="C48" s="61" t="str">
        <f>VLOOKUP($A48,'Grassroots Entries'!$B$4:$R$191,3,FALSE)</f>
        <v>Master for blue</v>
      </c>
      <c r="D48" s="61" t="str">
        <f>VLOOKUP($A48,'Grassroots Entries'!$B$4:$R$191,5,FALSE)</f>
        <v>South Staffordshire Hunt</v>
      </c>
      <c r="E48" s="80">
        <f>VLOOKUP($A48,'Grassroots Entries'!$B$4:$R$191,6,FALSE)</f>
        <v>160.5</v>
      </c>
      <c r="F48" s="179">
        <f>VLOOKUP(A48,'Grassroots Individual Results'!$A$9:$F$125,6,FALSE)</f>
        <v>0.66874999999999996</v>
      </c>
      <c r="G48" s="146">
        <f>VLOOKUP($A48,'Grassroots Entries'!$B$4:$R$191,8,FALSE)</f>
        <v>34</v>
      </c>
      <c r="H48" s="80">
        <f>VLOOKUP($A48,'Grassroots Entries'!$B$4:$R$191,9,FALSE)</f>
        <v>6</v>
      </c>
      <c r="I48" s="164">
        <f>VLOOKUP($A48,'Grassroots Individual Results'!$A$9:$M$125,13,FALSE)</f>
        <v>2</v>
      </c>
      <c r="J48" s="200">
        <f>SUM(I48:I51)</f>
        <v>16</v>
      </c>
      <c r="K48" s="191">
        <v>7</v>
      </c>
      <c r="L48" s="194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:26" ht="13.5" customHeight="1" x14ac:dyDescent="0.4">
      <c r="A49" s="147">
        <v>104</v>
      </c>
      <c r="B49" s="60" t="str">
        <f>VLOOKUP($A49,'Grassroots Entries'!$B$4:$R$191,2,FALSE)</f>
        <v>Connie Hassall</v>
      </c>
      <c r="C49" s="61" t="str">
        <f>VLOOKUP($A49,'Grassroots Entries'!$B$4:$R$191,3,FALSE)</f>
        <v>Lovable Rogue</v>
      </c>
      <c r="D49" s="61" t="str">
        <f>VLOOKUP($A49,'Grassroots Entries'!$B$4:$R$191,5,FALSE)</f>
        <v>South Staffordshire Hunt</v>
      </c>
      <c r="E49" s="80">
        <f>VLOOKUP($A49,'Grassroots Entries'!$B$4:$R$191,6,FALSE)</f>
        <v>165.5</v>
      </c>
      <c r="F49" s="179">
        <f>VLOOKUP(A49,'Grassroots Individual Results'!$A$9:$F$125,6,FALSE)</f>
        <v>0.68958333333333333</v>
      </c>
      <c r="G49" s="146">
        <f>VLOOKUP($A49,'Grassroots Entries'!$B$4:$R$191,8,FALSE)</f>
        <v>34.5</v>
      </c>
      <c r="H49" s="80">
        <f>VLOOKUP($A49,'Grassroots Entries'!$B$4:$R$191,9,FALSE)</f>
        <v>6.5</v>
      </c>
      <c r="I49" s="164">
        <f>VLOOKUP($A49,'Grassroots Individual Results'!$A$9:$M$125,13,FALSE)</f>
        <v>2</v>
      </c>
      <c r="J49" s="197"/>
      <c r="K49" s="192"/>
      <c r="L49" s="192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spans="1:26" ht="13.5" customHeight="1" x14ac:dyDescent="0.4">
      <c r="A50" s="145">
        <v>120</v>
      </c>
      <c r="B50" s="60" t="str">
        <f>VLOOKUP($A50,'Grassroots Entries'!$B$4:$R$191,2,FALSE)</f>
        <v>Hannah Tolan</v>
      </c>
      <c r="C50" s="61" t="str">
        <f>VLOOKUP($A50,'Grassroots Entries'!$B$4:$R$191,3,FALSE)</f>
        <v>Freya</v>
      </c>
      <c r="D50" s="61" t="str">
        <f>VLOOKUP($A50,'Grassroots Entries'!$B$4:$R$191,5,FALSE)</f>
        <v>South Staffordshire Hunt</v>
      </c>
      <c r="E50" s="80">
        <f>VLOOKUP($A50,'Grassroots Entries'!$B$4:$R$191,6,FALSE)</f>
        <v>154</v>
      </c>
      <c r="F50" s="179">
        <f>VLOOKUP(A50,'Grassroots Individual Results'!$A$9:$F$125,6,FALSE)</f>
        <v>0.64166666666666672</v>
      </c>
      <c r="G50" s="146">
        <f>VLOOKUP($A50,'Grassroots Entries'!$B$4:$R$191,8,FALSE)</f>
        <v>34</v>
      </c>
      <c r="H50" s="80">
        <f>VLOOKUP($A50,'Grassroots Entries'!$B$4:$R$191,9,FALSE)</f>
        <v>6</v>
      </c>
      <c r="I50" s="164">
        <f>VLOOKUP($A50,'Grassroots Individual Results'!$A$9:$M$125,13,FALSE)</f>
        <v>12</v>
      </c>
      <c r="J50" s="197"/>
      <c r="K50" s="192"/>
      <c r="L50" s="192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spans="1:26" ht="13.5" customHeight="1" x14ac:dyDescent="0.4">
      <c r="A51" s="147">
        <v>136</v>
      </c>
      <c r="B51" s="60"/>
      <c r="C51" s="61"/>
      <c r="D51" s="61"/>
      <c r="E51" s="80"/>
      <c r="F51" s="179" t="str">
        <f>VLOOKUP(A51,'Grassroots Individual Results'!$A$9:$F$125,6,FALSE)</f>
        <v xml:space="preserve"> </v>
      </c>
      <c r="G51" s="146" t="str">
        <f>VLOOKUP($A51,'Grassroots Entries'!$B$4:$R$191,7,FALSE)</f>
        <v xml:space="preserve"> </v>
      </c>
      <c r="H51" s="80">
        <f>VLOOKUP($A51,'Grassroots Entries'!$B$4:$R$191,8,FALSE)</f>
        <v>0</v>
      </c>
      <c r="I51" s="164" t="str">
        <f>VLOOKUP($A51,'Grassroots Individual Results'!$A$9:$M$125,13,FALSE)</f>
        <v xml:space="preserve"> </v>
      </c>
      <c r="J51" s="198"/>
      <c r="K51" s="193"/>
      <c r="L51" s="193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6" ht="13.5" customHeight="1" x14ac:dyDescent="0.25">
      <c r="A52" s="158"/>
      <c r="B52" s="158"/>
      <c r="C52" s="158"/>
      <c r="D52" s="158"/>
      <c r="E52" s="158"/>
      <c r="F52" s="176"/>
      <c r="G52" s="186"/>
      <c r="H52" s="158"/>
      <c r="I52" s="158"/>
      <c r="J52" s="158"/>
      <c r="K52" s="158"/>
      <c r="L52" s="158"/>
      <c r="M52" s="158"/>
      <c r="N52" s="168"/>
      <c r="O52" s="168"/>
      <c r="P52" s="16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spans="1:26" x14ac:dyDescent="0.35">
      <c r="A53" s="84"/>
      <c r="B53" s="84"/>
      <c r="C53" s="77"/>
      <c r="D53" s="77"/>
      <c r="E53" s="77"/>
      <c r="F53" s="141"/>
      <c r="G53" s="142"/>
      <c r="H53" s="77"/>
      <c r="I53" s="77"/>
      <c r="J53" s="77"/>
      <c r="K53" s="77"/>
      <c r="L53" s="77"/>
      <c r="M53" s="77"/>
      <c r="N53" s="90"/>
      <c r="O53" s="90"/>
      <c r="P53" s="90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3.5" customHeight="1" x14ac:dyDescent="0.3">
      <c r="A54" s="7" t="s">
        <v>2</v>
      </c>
      <c r="B54" s="165" t="s">
        <v>3</v>
      </c>
      <c r="C54" s="165" t="s">
        <v>4</v>
      </c>
      <c r="D54" s="7" t="s">
        <v>5</v>
      </c>
      <c r="E54" s="165" t="s">
        <v>352</v>
      </c>
      <c r="F54" s="187" t="s">
        <v>8</v>
      </c>
      <c r="G54" s="188" t="s">
        <v>46</v>
      </c>
      <c r="H54" s="165" t="s">
        <v>47</v>
      </c>
      <c r="I54" s="166" t="s">
        <v>354</v>
      </c>
      <c r="J54" s="165" t="s">
        <v>355</v>
      </c>
      <c r="K54" s="165" t="s">
        <v>356</v>
      </c>
      <c r="L54" s="7" t="s">
        <v>357</v>
      </c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</row>
    <row r="55" spans="1:26" ht="13.5" customHeight="1" x14ac:dyDescent="0.4">
      <c r="A55" s="145">
        <v>90</v>
      </c>
      <c r="B55" s="60" t="str">
        <f>VLOOKUP($A55,'Grassroots Entries'!$B$4:$R$191,2,FALSE)</f>
        <v>Connie Lloyd</v>
      </c>
      <c r="C55" s="61" t="str">
        <f>VLOOKUP($A55,'Grassroots Entries'!$B$4:$R$191,3,FALSE)</f>
        <v>Roxy</v>
      </c>
      <c r="D55" s="61" t="str">
        <f>VLOOKUP($A55,'Grassroots Entries'!$B$4:$R$191,5,FALSE)</f>
        <v>Wheatland</v>
      </c>
      <c r="E55" s="80">
        <f>VLOOKUP($A55,'Grassroots Entries'!$B$4:$R$191,6,FALSE)</f>
        <v>139.5</v>
      </c>
      <c r="F55" s="179">
        <f>VLOOKUP(A55,'Grassroots Individual Results'!$A$9:$F$125,6,FALSE)</f>
        <v>0.58125000000000004</v>
      </c>
      <c r="G55" s="146">
        <f>VLOOKUP($A55,'Grassroots Entries'!$B$4:$R$191,8,FALSE)</f>
        <v>29</v>
      </c>
      <c r="H55" s="80">
        <f>VLOOKUP($A55,'Grassroots Entries'!$B$4:$R$191,9,FALSE)</f>
        <v>5.5</v>
      </c>
      <c r="I55" s="164">
        <f>VLOOKUP($A55,'Grassroots Individual Results'!$A$9:$M$125,13,FALSE)</f>
        <v>12</v>
      </c>
      <c r="J55" s="200">
        <f>SUM(I55:I58)</f>
        <v>28</v>
      </c>
      <c r="K55" s="191">
        <f>RANK(J55,$J$6:$J$154,1)</f>
        <v>11</v>
      </c>
      <c r="L55" s="194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spans="1:26" ht="13.5" customHeight="1" x14ac:dyDescent="0.4">
      <c r="A56" s="147">
        <v>105</v>
      </c>
      <c r="B56" s="60" t="str">
        <f>VLOOKUP($A56,'Grassroots Entries'!$B$4:$R$191,2,FALSE)</f>
        <v>Millie-Jane Gardner</v>
      </c>
      <c r="C56" s="61" t="str">
        <f>VLOOKUP($A56,'Grassroots Entries'!$B$4:$R$191,3,FALSE)</f>
        <v>Apache</v>
      </c>
      <c r="D56" s="61" t="str">
        <f>VLOOKUP($A56,'Grassroots Entries'!$B$4:$R$191,5,FALSE)</f>
        <v>Wheatland</v>
      </c>
      <c r="E56" s="80">
        <f>VLOOKUP($A56,'Grassroots Entries'!$B$4:$R$191,6,FALSE)</f>
        <v>154.5</v>
      </c>
      <c r="F56" s="179">
        <f>VLOOKUP(A56,'Grassroots Individual Results'!$A$9:$F$125,6,FALSE)</f>
        <v>0.64375000000000004</v>
      </c>
      <c r="G56" s="146">
        <f>VLOOKUP($A56,'Grassroots Entries'!$B$4:$R$191,8,FALSE)</f>
        <v>33.5</v>
      </c>
      <c r="H56" s="80">
        <f>VLOOKUP($A56,'Grassroots Entries'!$B$4:$R$191,9,FALSE)</f>
        <v>6.5</v>
      </c>
      <c r="I56" s="164">
        <f>VLOOKUP($A56,'Grassroots Individual Results'!$A$9:$M$125,13,FALSE)</f>
        <v>9</v>
      </c>
      <c r="J56" s="197"/>
      <c r="K56" s="192"/>
      <c r="L56" s="192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6" ht="13.5" customHeight="1" x14ac:dyDescent="0.4">
      <c r="A57" s="145">
        <v>148</v>
      </c>
      <c r="B57" s="60" t="str">
        <f>VLOOKUP($A57,'Grassroots Entries'!$B$4:$R$191,2,FALSE)</f>
        <v>Thomas Gardner</v>
      </c>
      <c r="C57" s="61" t="str">
        <f>VLOOKUP($A57,'Grassroots Entries'!$B$4:$R$191,3,FALSE)</f>
        <v>Twiglet</v>
      </c>
      <c r="D57" s="61" t="str">
        <f>VLOOKUP($A57,'Grassroots Entries'!$B$4:$R$191,5,FALSE)</f>
        <v>Wheatland</v>
      </c>
      <c r="E57" s="80">
        <f>VLOOKUP($A57,'Grassroots Entries'!$B$4:$R$191,6,FALSE)</f>
        <v>162.5</v>
      </c>
      <c r="F57" s="179">
        <f>VLOOKUP(A57,'Grassroots Individual Results'!$A$9:$F$125,6,FALSE)</f>
        <v>0.67708333333333337</v>
      </c>
      <c r="G57" s="146">
        <f>VLOOKUP($A57,'Grassroots Entries'!$B$4:$R$191,8,FALSE)</f>
        <v>34</v>
      </c>
      <c r="H57" s="80">
        <f>VLOOKUP($A57,'Grassroots Entries'!$B$4:$R$191,9,FALSE)</f>
        <v>6</v>
      </c>
      <c r="I57" s="164">
        <f>VLOOKUP($A57,'Grassroots Individual Results'!$A$9:$M$125,13,FALSE)</f>
        <v>7</v>
      </c>
      <c r="J57" s="197"/>
      <c r="K57" s="192"/>
      <c r="L57" s="192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6" ht="13.5" customHeight="1" x14ac:dyDescent="0.25">
      <c r="A58" s="189"/>
      <c r="B58" s="60"/>
      <c r="C58" s="61"/>
      <c r="D58" s="61"/>
      <c r="E58" s="80"/>
      <c r="F58" s="179"/>
      <c r="G58" s="146"/>
      <c r="H58" s="80"/>
      <c r="I58" s="164"/>
      <c r="J58" s="198"/>
      <c r="K58" s="193"/>
      <c r="L58" s="193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spans="1:26" ht="13.5" customHeight="1" x14ac:dyDescent="0.25">
      <c r="A59" s="158"/>
      <c r="B59" s="158"/>
      <c r="C59" s="158"/>
      <c r="D59" s="158"/>
      <c r="E59" s="158"/>
      <c r="F59" s="176"/>
      <c r="G59" s="186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</row>
    <row r="60" spans="1:26" x14ac:dyDescent="0.35">
      <c r="A60" s="77"/>
      <c r="B60" s="84"/>
      <c r="C60" s="77"/>
      <c r="D60" s="77"/>
      <c r="E60" s="77"/>
      <c r="F60" s="141"/>
      <c r="G60" s="142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3.5" customHeight="1" x14ac:dyDescent="0.3">
      <c r="A61" s="7" t="s">
        <v>2</v>
      </c>
      <c r="B61" s="165" t="s">
        <v>3</v>
      </c>
      <c r="C61" s="165" t="s">
        <v>4</v>
      </c>
      <c r="D61" s="7" t="s">
        <v>5</v>
      </c>
      <c r="E61" s="165" t="s">
        <v>352</v>
      </c>
      <c r="F61" s="187" t="s">
        <v>8</v>
      </c>
      <c r="G61" s="188" t="s">
        <v>46</v>
      </c>
      <c r="H61" s="165" t="s">
        <v>47</v>
      </c>
      <c r="I61" s="166" t="s">
        <v>354</v>
      </c>
      <c r="J61" s="165" t="s">
        <v>355</v>
      </c>
      <c r="K61" s="165" t="s">
        <v>356</v>
      </c>
      <c r="L61" s="7" t="s">
        <v>357</v>
      </c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spans="1:26" ht="13.5" customHeight="1" x14ac:dyDescent="0.4">
      <c r="A62" s="145">
        <v>91</v>
      </c>
      <c r="B62" s="60" t="str">
        <f>VLOOKUP($A62,'Grassroots Entries'!$B$4:$R$191,2,FALSE)</f>
        <v>Daisy Walters</v>
      </c>
      <c r="C62" s="61" t="str">
        <f>VLOOKUP($A62,'Grassroots Entries'!$B$4:$R$191,3,FALSE)</f>
        <v>Peasedown Lola</v>
      </c>
      <c r="D62" s="61" t="str">
        <f>VLOOKUP($A62,'Grassroots Entries'!$B$4:$R$191,5,FALSE)</f>
        <v>North Warwickshire Rubies</v>
      </c>
      <c r="E62" s="80">
        <f>VLOOKUP($A62,'Grassroots Entries'!$B$4:$R$191,6,FALSE)</f>
        <v>145.5</v>
      </c>
      <c r="F62" s="179">
        <f>VLOOKUP(A62,'Grassroots Individual Results'!$A$9:$F$125,6,FALSE)</f>
        <v>0.60624999999999996</v>
      </c>
      <c r="G62" s="146">
        <f>VLOOKUP($A62,'Grassroots Entries'!$B$4:$R$191,8,FALSE)</f>
        <v>29.5</v>
      </c>
      <c r="H62" s="80">
        <f>VLOOKUP($A62,'Grassroots Entries'!$B$4:$R$191,9,FALSE)</f>
        <v>5.5</v>
      </c>
      <c r="I62" s="164">
        <f>VLOOKUP($A62,'Grassroots Individual Results'!$A$9:$M$125,13,FALSE)</f>
        <v>10</v>
      </c>
      <c r="J62" s="200">
        <f>SUM(I62:I65)-MAX(I62:I65)</f>
        <v>36</v>
      </c>
      <c r="K62" s="191">
        <f>RANK(J62,$J$6:$J$154,1)</f>
        <v>15</v>
      </c>
      <c r="L62" s="194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</row>
    <row r="63" spans="1:26" ht="13.5" customHeight="1" x14ac:dyDescent="0.4">
      <c r="A63" s="147">
        <v>106</v>
      </c>
      <c r="B63" s="60" t="str">
        <f>VLOOKUP($A63,'Grassroots Entries'!$B$4:$R$191,2,FALSE)</f>
        <v>Olephia Holdsworth-Hutt</v>
      </c>
      <c r="C63" s="61" t="str">
        <f>VLOOKUP($A63,'Grassroots Entries'!$B$4:$R$191,3,FALSE)</f>
        <v>Red Sonia</v>
      </c>
      <c r="D63" s="61" t="str">
        <f>VLOOKUP($A63,'Grassroots Entries'!$B$4:$R$191,5,FALSE)</f>
        <v>North Warwickshire Rubies</v>
      </c>
      <c r="E63" s="80">
        <f>VLOOKUP($A63,'Grassroots Entries'!$B$4:$R$191,6,FALSE)</f>
        <v>0</v>
      </c>
      <c r="F63" s="179" t="str">
        <f>VLOOKUP(A63,'Grassroots Individual Results'!$A$9:$F$125,6,FALSE)</f>
        <v xml:space="preserve"> </v>
      </c>
      <c r="G63" s="146" t="str">
        <f>VLOOKUP($A63,'Grassroots Entries'!$B$4:$R$191,7,FALSE)</f>
        <v xml:space="preserve"> </v>
      </c>
      <c r="H63" s="80">
        <f>VLOOKUP($A63,'Grassroots Entries'!$B$4:$R$191,9,FALSE)</f>
        <v>0</v>
      </c>
      <c r="I63" s="164">
        <f>VLOOKUP($A63,'Grassroots Individual Results'!$A$9:$M$125,13,FALSE)</f>
        <v>13</v>
      </c>
      <c r="J63" s="197"/>
      <c r="K63" s="192"/>
      <c r="L63" s="192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</row>
    <row r="64" spans="1:26" ht="13.5" customHeight="1" x14ac:dyDescent="0.4">
      <c r="A64" s="145">
        <v>122</v>
      </c>
      <c r="B64" s="60" t="str">
        <f>VLOOKUP($A64,'Grassroots Entries'!$B$4:$R$191,2,FALSE)</f>
        <v>Sophie Davies</v>
      </c>
      <c r="C64" s="61" t="str">
        <f>VLOOKUP($A64,'Grassroots Entries'!$B$4:$R$191,3,FALSE)</f>
        <v>Wernlas Shakira</v>
      </c>
      <c r="D64" s="61" t="str">
        <f>VLOOKUP($A64,'Grassroots Entries'!$B$4:$R$191,5,FALSE)</f>
        <v>North Warwickshire Rubies</v>
      </c>
      <c r="E64" s="80">
        <f>VLOOKUP($A64,'Grassroots Entries'!$B$4:$R$191,6,FALSE)</f>
        <v>151.5</v>
      </c>
      <c r="F64" s="179">
        <f>VLOOKUP(A64,'Grassroots Individual Results'!$A$9:$F$125,6,FALSE)</f>
        <v>0.63124999999999998</v>
      </c>
      <c r="G64" s="146">
        <f>VLOOKUP($A64,'Grassroots Entries'!$B$4:$R$191,8,FALSE)</f>
        <v>33</v>
      </c>
      <c r="H64" s="80">
        <f>VLOOKUP($A64,'Grassroots Entries'!$B$4:$R$191,9,FALSE)</f>
        <v>6</v>
      </c>
      <c r="I64" s="164">
        <f>VLOOKUP($A64,'Grassroots Individual Results'!$A$9:$M$125,13,FALSE)</f>
        <v>13</v>
      </c>
      <c r="J64" s="197"/>
      <c r="K64" s="192"/>
      <c r="L64" s="192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spans="1:26" ht="13.5" customHeight="1" x14ac:dyDescent="0.4">
      <c r="A65" s="147">
        <v>144</v>
      </c>
      <c r="B65" s="60" t="str">
        <f>VLOOKUP($A65,'Grassroots Entries'!$B$4:$R$191,2,FALSE)</f>
        <v>Joseph Yates</v>
      </c>
      <c r="C65" s="61" t="str">
        <f>VLOOKUP($A65,'Grassroots Entries'!$B$4:$R$191,3,FALSE)</f>
        <v>Sally</v>
      </c>
      <c r="D65" s="61" t="str">
        <f>VLOOKUP($A65,'Grassroots Entries'!$B$4:$R$191,5,FALSE)</f>
        <v>North Warwickshire Rubies</v>
      </c>
      <c r="E65" s="80">
        <f>VLOOKUP($A65,'Grassroots Entries'!$B$4:$R$191,6,FALSE)</f>
        <v>149</v>
      </c>
      <c r="F65" s="179">
        <f>VLOOKUP(A65,'Grassroots Individual Results'!$A$9:$F$125,6,FALSE)</f>
        <v>0.62083333333333335</v>
      </c>
      <c r="G65" s="146">
        <f>VLOOKUP($A65,'Grassroots Entries'!$B$4:$R$191,8,FALSE)</f>
        <v>33.5</v>
      </c>
      <c r="H65" s="80">
        <f>VLOOKUP($A65,'Grassroots Entries'!$B$4:$R$191,9,FALSE)</f>
        <v>6.5</v>
      </c>
      <c r="I65" s="164">
        <f>VLOOKUP($A65,'Grassroots Individual Results'!$A$9:$M$125,13,FALSE)</f>
        <v>13</v>
      </c>
      <c r="J65" s="198"/>
      <c r="K65" s="193"/>
      <c r="L65" s="193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</row>
    <row r="66" spans="1:26" ht="13.5" customHeight="1" x14ac:dyDescent="0.25">
      <c r="A66" s="158"/>
      <c r="B66" s="158"/>
      <c r="C66" s="158"/>
      <c r="D66" s="158"/>
      <c r="E66" s="158"/>
      <c r="F66" s="176"/>
      <c r="G66" s="186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spans="1:26" ht="13.5" customHeight="1" x14ac:dyDescent="0.25">
      <c r="A67" s="158"/>
      <c r="B67" s="158"/>
      <c r="C67" s="158"/>
      <c r="D67" s="158"/>
      <c r="E67" s="158"/>
      <c r="F67" s="176"/>
      <c r="G67" s="186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spans="1:26" ht="13.5" customHeight="1" x14ac:dyDescent="0.3">
      <c r="A68" s="7" t="s">
        <v>2</v>
      </c>
      <c r="B68" s="165" t="s">
        <v>3</v>
      </c>
      <c r="C68" s="165" t="s">
        <v>4</v>
      </c>
      <c r="D68" s="7" t="s">
        <v>5</v>
      </c>
      <c r="E68" s="165" t="s">
        <v>352</v>
      </c>
      <c r="F68" s="187" t="s">
        <v>8</v>
      </c>
      <c r="G68" s="188" t="s">
        <v>46</v>
      </c>
      <c r="H68" s="165" t="s">
        <v>47</v>
      </c>
      <c r="I68" s="166" t="s">
        <v>354</v>
      </c>
      <c r="J68" s="165" t="s">
        <v>355</v>
      </c>
      <c r="K68" s="165" t="s">
        <v>356</v>
      </c>
      <c r="L68" s="7" t="s">
        <v>357</v>
      </c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</row>
    <row r="69" spans="1:26" ht="13.5" customHeight="1" x14ac:dyDescent="0.4">
      <c r="A69" s="145">
        <v>92</v>
      </c>
      <c r="B69" s="60" t="str">
        <f>VLOOKUP($A69,'Grassroots Entries'!$B$4:$R$191,2,FALSE)</f>
        <v>Ellie Kallabaku</v>
      </c>
      <c r="C69" s="61" t="str">
        <f>VLOOKUP($A69,'Grassroots Entries'!$B$4:$R$191,3,FALSE)</f>
        <v>Mr Moosah</v>
      </c>
      <c r="D69" s="61" t="str">
        <f>VLOOKUP($A69,'Grassroots Entries'!$B$4:$R$191,5,FALSE)</f>
        <v>West Warwickshire</v>
      </c>
      <c r="E69" s="80">
        <f>VLOOKUP($A69,'Grassroots Entries'!$B$4:$R$191,6,FALSE)</f>
        <v>148</v>
      </c>
      <c r="F69" s="179">
        <f>VLOOKUP(A69,'Grassroots Individual Results'!$A$9:$F$125,6,FALSE)</f>
        <v>0.6166666666666667</v>
      </c>
      <c r="G69" s="146">
        <f>VLOOKUP($A69,'Grassroots Entries'!$B$4:$R$191,8,FALSE)</f>
        <v>31</v>
      </c>
      <c r="H69" s="80">
        <f>VLOOKUP($A69,'Grassroots Entries'!$B$4:$R$191,9,FALSE)</f>
        <v>6</v>
      </c>
      <c r="I69" s="164">
        <f>VLOOKUP($A69,'Grassroots Individual Results'!$A$9:$M$125,13,FALSE)</f>
        <v>8</v>
      </c>
      <c r="J69" s="200">
        <f>SUM(I69:I72)</f>
        <v>19</v>
      </c>
      <c r="K69" s="191">
        <f>RANK(J69,$J$6:$J$154,1)</f>
        <v>8</v>
      </c>
      <c r="L69" s="194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spans="1:26" ht="13.5" customHeight="1" x14ac:dyDescent="0.4">
      <c r="A70" s="147"/>
      <c r="B70" s="60"/>
      <c r="C70" s="61"/>
      <c r="D70" s="61"/>
      <c r="E70" s="80"/>
      <c r="F70" s="179"/>
      <c r="G70" s="146"/>
      <c r="H70" s="80"/>
      <c r="I70" s="164"/>
      <c r="J70" s="197"/>
      <c r="K70" s="192"/>
      <c r="L70" s="192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spans="1:26" ht="13.5" customHeight="1" x14ac:dyDescent="0.4">
      <c r="A71" s="145">
        <v>123</v>
      </c>
      <c r="B71" s="60" t="str">
        <f>VLOOKUP($A71,'Grassroots Entries'!$B$4:$R$191,2,FALSE)</f>
        <v>Lauren White</v>
      </c>
      <c r="C71" s="61" t="str">
        <f>VLOOKUP($A71,'Grassroots Entries'!$B$4:$R$191,3,FALSE)</f>
        <v>Dottie</v>
      </c>
      <c r="D71" s="61" t="str">
        <f>VLOOKUP($A71,'Grassroots Entries'!$B$4:$R$191,5,FALSE)</f>
        <v>West Warwickshire</v>
      </c>
      <c r="E71" s="80">
        <f>VLOOKUP($A71,'Grassroots Entries'!$B$4:$R$191,6,FALSE)</f>
        <v>166.5</v>
      </c>
      <c r="F71" s="179">
        <f>VLOOKUP(A71,'Grassroots Individual Results'!$A$9:$F$125,6,FALSE)</f>
        <v>0.69374999999999998</v>
      </c>
      <c r="G71" s="146">
        <f>VLOOKUP($A71,'Grassroots Entries'!$B$4:$R$191,8,FALSE)</f>
        <v>34.5</v>
      </c>
      <c r="H71" s="80">
        <f>VLOOKUP($A71,'Grassroots Entries'!$B$4:$R$191,9,FALSE)</f>
        <v>6.5</v>
      </c>
      <c r="I71" s="164">
        <f>VLOOKUP($A71,'Grassroots Individual Results'!$A$9:$M$125,13,FALSE)</f>
        <v>6</v>
      </c>
      <c r="J71" s="197"/>
      <c r="K71" s="192"/>
      <c r="L71" s="192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spans="1:26" ht="13.5" customHeight="1" x14ac:dyDescent="0.4">
      <c r="A72" s="147">
        <v>139</v>
      </c>
      <c r="B72" s="60" t="str">
        <f>VLOOKUP($A72,'Grassroots Entries'!$B$4:$R$191,2,FALSE)</f>
        <v>Lily Smart</v>
      </c>
      <c r="C72" s="61" t="str">
        <f>VLOOKUP($A72,'Grassroots Entries'!$B$4:$R$191,3,FALSE)</f>
        <v>New Tricks</v>
      </c>
      <c r="D72" s="61" t="str">
        <f>VLOOKUP($A72,'Grassroots Entries'!$B$4:$R$191,5,FALSE)</f>
        <v>West Warwickshire</v>
      </c>
      <c r="E72" s="80">
        <f>VLOOKUP($A72,'Grassroots Entries'!$B$4:$R$191,6,FALSE)</f>
        <v>164.5</v>
      </c>
      <c r="F72" s="179">
        <f>VLOOKUP(A72,'Grassroots Individual Results'!$A$9:$F$125,6,FALSE)</f>
        <v>0.68541666666666667</v>
      </c>
      <c r="G72" s="146">
        <f>VLOOKUP($A72,'Grassroots Entries'!$B$4:$R$191,8,FALSE)</f>
        <v>34</v>
      </c>
      <c r="H72" s="80">
        <f>VLOOKUP($A72,'Grassroots Entries'!$B$4:$R$191,9,FALSE)</f>
        <v>6.5</v>
      </c>
      <c r="I72" s="164">
        <f>VLOOKUP($A72,'Grassroots Individual Results'!$A$9:$M$125,13,FALSE)</f>
        <v>5</v>
      </c>
      <c r="J72" s="198"/>
      <c r="K72" s="193"/>
      <c r="L72" s="193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spans="1:26" ht="13.5" customHeight="1" x14ac:dyDescent="0.25">
      <c r="A73" s="158"/>
      <c r="B73" s="167"/>
      <c r="C73" s="167"/>
      <c r="D73" s="158"/>
      <c r="E73" s="158"/>
      <c r="F73" s="176"/>
      <c r="G73" s="186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spans="1:26" ht="13.5" customHeight="1" x14ac:dyDescent="0.25">
      <c r="A74" s="158"/>
      <c r="B74" s="158"/>
      <c r="C74" s="158"/>
      <c r="D74" s="158"/>
      <c r="E74" s="158"/>
      <c r="F74" s="176"/>
      <c r="G74" s="186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spans="1:26" ht="13.5" customHeight="1" x14ac:dyDescent="0.3">
      <c r="A75" s="7" t="s">
        <v>2</v>
      </c>
      <c r="B75" s="165" t="s">
        <v>3</v>
      </c>
      <c r="C75" s="165" t="s">
        <v>4</v>
      </c>
      <c r="D75" s="7" t="s">
        <v>5</v>
      </c>
      <c r="E75" s="165" t="s">
        <v>352</v>
      </c>
      <c r="F75" s="187" t="s">
        <v>8</v>
      </c>
      <c r="G75" s="188" t="s">
        <v>46</v>
      </c>
      <c r="H75" s="165" t="s">
        <v>47</v>
      </c>
      <c r="I75" s="166" t="s">
        <v>354</v>
      </c>
      <c r="J75" s="165" t="s">
        <v>355</v>
      </c>
      <c r="K75" s="165" t="s">
        <v>356</v>
      </c>
      <c r="L75" s="7" t="s">
        <v>357</v>
      </c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</row>
    <row r="76" spans="1:26" ht="13.5" customHeight="1" x14ac:dyDescent="0.4">
      <c r="A76" s="145">
        <v>93</v>
      </c>
      <c r="B76" s="60" t="str">
        <f>VLOOKUP($A76,'Grassroots Entries'!$B$4:$R$191,2,FALSE)</f>
        <v>Amelia Upton</v>
      </c>
      <c r="C76" s="61" t="str">
        <f>VLOOKUP($A76,'Grassroots Entries'!$B$4:$R$191,3,FALSE)</f>
        <v>melody</v>
      </c>
      <c r="D76" s="61" t="str">
        <f>VLOOKUP($A76,'Grassroots Entries'!$B$4:$R$191,5,FALSE)</f>
        <v>West Midlands</v>
      </c>
      <c r="E76" s="80">
        <f>VLOOKUP($A76,'Grassroots Entries'!$B$4:$R$191,6,FALSE)</f>
        <v>152.5</v>
      </c>
      <c r="F76" s="179">
        <f>VLOOKUP(A76,'Grassroots Individual Results'!$A$9:$F$125,6,FALSE)</f>
        <v>0.63541666666666663</v>
      </c>
      <c r="G76" s="146">
        <f>VLOOKUP($A76,'Grassroots Entries'!$B$4:$R$191,8,FALSE)</f>
        <v>29</v>
      </c>
      <c r="H76" s="80">
        <f>VLOOKUP($A76,'Grassroots Entries'!$B$4:$R$191,9,FALSE)</f>
        <v>5.5</v>
      </c>
      <c r="I76" s="164">
        <f>VLOOKUP($A76,'Grassroots Individual Results'!$A$9:$M$125,13,FALSE)</f>
        <v>5</v>
      </c>
      <c r="J76" s="200">
        <f>SUM(I76:I79)-MAX(I76:I79)</f>
        <v>14</v>
      </c>
      <c r="K76" s="201">
        <f>RANK(J76,$J$6:$J$154,1)</f>
        <v>5</v>
      </c>
      <c r="L76" s="194" t="s">
        <v>349</v>
      </c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spans="1:26" ht="13.5" customHeight="1" x14ac:dyDescent="0.4">
      <c r="A77" s="147">
        <v>108</v>
      </c>
      <c r="B77" s="60" t="str">
        <f>VLOOKUP($A77,'Grassroots Entries'!$B$4:$R$191,2,FALSE)</f>
        <v>Eva Bagnall</v>
      </c>
      <c r="C77" s="61" t="str">
        <f>VLOOKUP($A77,'Grassroots Entries'!$B$4:$R$191,3,FALSE)</f>
        <v>Texas</v>
      </c>
      <c r="D77" s="61" t="str">
        <f>VLOOKUP($A77,'Grassroots Entries'!$B$4:$R$191,5,FALSE)</f>
        <v>West Midlands</v>
      </c>
      <c r="E77" s="80">
        <f>VLOOKUP($A77,'Grassroots Entries'!$B$4:$R$191,6,FALSE)</f>
        <v>160</v>
      </c>
      <c r="F77" s="179">
        <f>VLOOKUP(A77,'Grassroots Individual Results'!$A$9:$F$125,6,FALSE)</f>
        <v>0.66666666666666663</v>
      </c>
      <c r="G77" s="146">
        <f>VLOOKUP($A77,'Grassroots Entries'!$B$4:$R$191,8,FALSE)</f>
        <v>32.5</v>
      </c>
      <c r="H77" s="80">
        <f>VLOOKUP($A77,'Grassroots Entries'!$B$4:$R$191,9,FALSE)</f>
        <v>6</v>
      </c>
      <c r="I77" s="164">
        <f>VLOOKUP($A77,'Grassroots Individual Results'!$A$9:$M$125,13,FALSE)</f>
        <v>7</v>
      </c>
      <c r="J77" s="197"/>
      <c r="K77" s="202"/>
      <c r="L77" s="192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spans="1:26" ht="13.5" customHeight="1" x14ac:dyDescent="0.4">
      <c r="A78" s="145">
        <v>124</v>
      </c>
      <c r="B78" s="60" t="str">
        <f>VLOOKUP($A78,'Grassroots Entries'!$B$4:$R$191,2,FALSE)</f>
        <v>Gabriella Upton</v>
      </c>
      <c r="C78" s="61" t="str">
        <f>VLOOKUP($A78,'Grassroots Entries'!$B$4:$R$191,3,FALSE)</f>
        <v>flicker</v>
      </c>
      <c r="D78" s="61" t="str">
        <f>VLOOKUP($A78,'Grassroots Entries'!$B$4:$R$191,5,FALSE)</f>
        <v>West Midlands</v>
      </c>
      <c r="E78" s="80">
        <f>VLOOKUP($A78,'Grassroots Entries'!$B$4:$R$191,6,FALSE)</f>
        <v>166.5</v>
      </c>
      <c r="F78" s="179">
        <f>VLOOKUP(A78,'Grassroots Individual Results'!$A$9:$F$125,6,FALSE)</f>
        <v>0.69374999999999998</v>
      </c>
      <c r="G78" s="146">
        <f>VLOOKUP($A78,'Grassroots Entries'!$B$4:$R$191,8,FALSE)</f>
        <v>34.5</v>
      </c>
      <c r="H78" s="80">
        <f>VLOOKUP($A78,'Grassroots Entries'!$B$4:$R$191,9,FALSE)</f>
        <v>7</v>
      </c>
      <c r="I78" s="164">
        <f>VLOOKUP($A78,'Grassroots Individual Results'!$A$9:$M$125,13,FALSE)</f>
        <v>5</v>
      </c>
      <c r="J78" s="197"/>
      <c r="K78" s="202"/>
      <c r="L78" s="192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spans="1:26" ht="13.5" customHeight="1" x14ac:dyDescent="0.4">
      <c r="A79" s="147">
        <v>140</v>
      </c>
      <c r="B79" s="60" t="str">
        <f>VLOOKUP($A79,'Grassroots Entries'!$B$4:$R$191,2,FALSE)</f>
        <v>Letia Tushingham</v>
      </c>
      <c r="C79" s="61" t="str">
        <f>VLOOKUP($A79,'Grassroots Entries'!$B$4:$R$191,3,FALSE)</f>
        <v>Rosscon Arkle</v>
      </c>
      <c r="D79" s="61" t="str">
        <f>VLOOKUP($A79,'Grassroots Entries'!$B$4:$R$191,5,FALSE)</f>
        <v>West Midlands</v>
      </c>
      <c r="E79" s="80">
        <f>VLOOKUP($A79,'Grassroots Entries'!$B$4:$R$191,6,FALSE)</f>
        <v>164.5</v>
      </c>
      <c r="F79" s="179">
        <f>VLOOKUP(A79,'Grassroots Individual Results'!$A$9:$F$125,6,FALSE)</f>
        <v>0.68541666666666667</v>
      </c>
      <c r="G79" s="146">
        <f>VLOOKUP($A79,'Grassroots Entries'!$B$4:$R$191,8,FALSE)</f>
        <v>34.5</v>
      </c>
      <c r="H79" s="80">
        <f>VLOOKUP($A79,'Grassroots Entries'!$B$4:$R$191,9,FALSE)</f>
        <v>7</v>
      </c>
      <c r="I79" s="164">
        <f>VLOOKUP($A79,'Grassroots Individual Results'!$A$9:$M$125,13,FALSE)</f>
        <v>4</v>
      </c>
      <c r="J79" s="198"/>
      <c r="K79" s="203"/>
      <c r="L79" s="193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spans="1:26" ht="13.5" customHeight="1" x14ac:dyDescent="0.25">
      <c r="A80" s="158"/>
      <c r="B80" s="158"/>
      <c r="C80" s="158"/>
      <c r="D80" s="158"/>
      <c r="E80" s="158"/>
      <c r="F80" s="176"/>
      <c r="G80" s="186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spans="1:26" x14ac:dyDescent="0.35">
      <c r="A81" s="77"/>
      <c r="B81" s="84"/>
      <c r="C81" s="77"/>
      <c r="D81" s="77"/>
      <c r="E81" s="77"/>
      <c r="F81" s="141"/>
      <c r="G81" s="142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3.5" customHeight="1" x14ac:dyDescent="0.3">
      <c r="A82" s="7" t="s">
        <v>2</v>
      </c>
      <c r="B82" s="165" t="s">
        <v>3</v>
      </c>
      <c r="C82" s="165" t="s">
        <v>4</v>
      </c>
      <c r="D82" s="7" t="s">
        <v>5</v>
      </c>
      <c r="E82" s="165" t="s">
        <v>352</v>
      </c>
      <c r="F82" s="187" t="s">
        <v>8</v>
      </c>
      <c r="G82" s="188" t="s">
        <v>46</v>
      </c>
      <c r="H82" s="165" t="s">
        <v>47</v>
      </c>
      <c r="I82" s="166" t="s">
        <v>354</v>
      </c>
      <c r="J82" s="165" t="s">
        <v>355</v>
      </c>
      <c r="K82" s="165" t="s">
        <v>356</v>
      </c>
      <c r="L82" s="7" t="s">
        <v>357</v>
      </c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spans="1:26" ht="13.5" customHeight="1" x14ac:dyDescent="0.4">
      <c r="A83" s="145">
        <v>94</v>
      </c>
      <c r="B83" s="60" t="str">
        <f>VLOOKUP($A83,'Grassroots Entries'!$B$4:$R$191,2,FALSE)</f>
        <v>Florence Baskott</v>
      </c>
      <c r="C83" s="61" t="str">
        <f>VLOOKUP($A83,'Grassroots Entries'!$B$4:$R$191,3,FALSE)</f>
        <v>Dylasau Elenid-Fflur</v>
      </c>
      <c r="D83" s="61" t="str">
        <f>VLOOKUP($A83,'Grassroots Entries'!$B$4:$R$191,5,FALSE)</f>
        <v>North Warwickshire Emeralds</v>
      </c>
      <c r="E83" s="80">
        <f>VLOOKUP($A83,'Grassroots Entries'!$B$4:$R$191,6,FALSE)</f>
        <v>148</v>
      </c>
      <c r="F83" s="179">
        <f>VLOOKUP(A83,'Grassroots Individual Results'!$A$9:$F$125,6,FALSE)</f>
        <v>0.6166666666666667</v>
      </c>
      <c r="G83" s="146">
        <f>VLOOKUP($A83,'Grassroots Entries'!$B$4:$R$191,8,FALSE)</f>
        <v>31.5</v>
      </c>
      <c r="H83" s="80">
        <f>VLOOKUP($A83,'Grassroots Entries'!$B$4:$R$191,9,FALSE)</f>
        <v>5.5</v>
      </c>
      <c r="I83" s="164">
        <f>VLOOKUP($A83,'Grassroots Individual Results'!$A$9:$M$125,13,FALSE)</f>
        <v>7</v>
      </c>
      <c r="J83" s="200">
        <f>SUM(I83:I86)-MAX(I83:I86)</f>
        <v>10</v>
      </c>
      <c r="K83" s="191">
        <f>RANK(J83,$J$6:$J$154,1)</f>
        <v>3</v>
      </c>
      <c r="L83" s="194" t="s">
        <v>349</v>
      </c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spans="1:26" ht="13.5" customHeight="1" x14ac:dyDescent="0.4">
      <c r="A84" s="147">
        <v>109</v>
      </c>
      <c r="B84" s="60" t="str">
        <f>VLOOKUP($A84,'Grassroots Entries'!$B$4:$R$191,2,FALSE)</f>
        <v>Isla Edwards</v>
      </c>
      <c r="C84" s="61" t="str">
        <f>VLOOKUP($A84,'Grassroots Entries'!$B$4:$R$191,3,FALSE)</f>
        <v>Phoenix</v>
      </c>
      <c r="D84" s="61" t="str">
        <f>VLOOKUP($A84,'Grassroots Entries'!$B$4:$R$191,5,FALSE)</f>
        <v>North Warwickshire Emeralds</v>
      </c>
      <c r="E84" s="80">
        <f>VLOOKUP($A84,'Grassroots Entries'!$B$4:$R$191,6,FALSE)</f>
        <v>162</v>
      </c>
      <c r="F84" s="179">
        <f>VLOOKUP(A84,'Grassroots Individual Results'!$A$9:$F$125,6,FALSE)</f>
        <v>0.67500000000000004</v>
      </c>
      <c r="G84" s="146">
        <f>VLOOKUP($A84,'Grassroots Entries'!$B$4:$R$191,8,FALSE)</f>
        <v>34</v>
      </c>
      <c r="H84" s="80">
        <f>VLOOKUP($A84,'Grassroots Entries'!$B$4:$R$191,9,FALSE)</f>
        <v>7</v>
      </c>
      <c r="I84" s="164">
        <f>VLOOKUP($A84,'Grassroots Individual Results'!$A$9:$M$125,13,FALSE)</f>
        <v>6</v>
      </c>
      <c r="J84" s="197"/>
      <c r="K84" s="192"/>
      <c r="L84" s="192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spans="1:26" ht="13.5" customHeight="1" x14ac:dyDescent="0.4">
      <c r="A85" s="145">
        <v>125</v>
      </c>
      <c r="B85" s="60" t="str">
        <f>VLOOKUP($A85,'Grassroots Entries'!$B$4:$R$191,2,FALSE)</f>
        <v>Thalia Poretta</v>
      </c>
      <c r="C85" s="61" t="str">
        <f>VLOOKUP($A85,'Grassroots Entries'!$B$4:$R$191,3,FALSE)</f>
        <v>Snow Queen</v>
      </c>
      <c r="D85" s="61" t="str">
        <f>VLOOKUP($A85,'Grassroots Entries'!$B$4:$R$191,5,FALSE)</f>
        <v>North Warwickshire Emeralds</v>
      </c>
      <c r="E85" s="80">
        <f>VLOOKUP($A85,'Grassroots Entries'!$B$4:$R$191,6,FALSE)</f>
        <v>175.5</v>
      </c>
      <c r="F85" s="179">
        <f>VLOOKUP(A85,'Grassroots Individual Results'!$A$9:$F$125,6,FALSE)</f>
        <v>0.73124999999999996</v>
      </c>
      <c r="G85" s="146">
        <f>VLOOKUP($A85,'Grassroots Entries'!$B$4:$R$191,8,FALSE)</f>
        <v>38</v>
      </c>
      <c r="H85" s="80">
        <f>VLOOKUP($A85,'Grassroots Entries'!$B$4:$R$191,9,FALSE)</f>
        <v>8</v>
      </c>
      <c r="I85" s="164">
        <f>VLOOKUP($A85,'Grassroots Individual Results'!$A$9:$M$125,13,FALSE)</f>
        <v>1</v>
      </c>
      <c r="J85" s="197"/>
      <c r="K85" s="192"/>
      <c r="L85" s="192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spans="1:26" ht="13.5" customHeight="1" x14ac:dyDescent="0.4">
      <c r="A86" s="147">
        <v>141</v>
      </c>
      <c r="B86" s="60" t="str">
        <f>VLOOKUP($A86,'Grassroots Entries'!$B$4:$R$191,2,FALSE)</f>
        <v>Megan Martin</v>
      </c>
      <c r="C86" s="61" t="str">
        <f>VLOOKUP($A86,'Grassroots Entries'!$B$4:$R$191,3,FALSE)</f>
        <v>Grace</v>
      </c>
      <c r="D86" s="61" t="str">
        <f>VLOOKUP($A86,'Grassroots Entries'!$B$4:$R$191,5,FALSE)</f>
        <v>North Warwickshire Emeralds</v>
      </c>
      <c r="E86" s="80">
        <f>VLOOKUP($A86,'Grassroots Entries'!$B$4:$R$191,6,FALSE)</f>
        <v>166.5</v>
      </c>
      <c r="F86" s="179">
        <f>VLOOKUP(A86,'Grassroots Individual Results'!$A$9:$F$125,6,FALSE)</f>
        <v>0.69374999999999998</v>
      </c>
      <c r="G86" s="146">
        <f>VLOOKUP($A86,'Grassroots Entries'!$B$4:$R$191,8,FALSE)</f>
        <v>35</v>
      </c>
      <c r="H86" s="80">
        <f>VLOOKUP($A86,'Grassroots Entries'!$B$4:$R$191,9,FALSE)</f>
        <v>6.5</v>
      </c>
      <c r="I86" s="164">
        <f>VLOOKUP($A86,'Grassroots Individual Results'!$A$9:$M$125,13,FALSE)</f>
        <v>3</v>
      </c>
      <c r="J86" s="198"/>
      <c r="K86" s="193"/>
      <c r="L86" s="193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spans="1:26" ht="13.5" customHeight="1" x14ac:dyDescent="0.25">
      <c r="A87" s="158"/>
      <c r="B87" s="158"/>
      <c r="C87" s="158"/>
      <c r="D87" s="158"/>
      <c r="E87" s="158"/>
      <c r="F87" s="176"/>
      <c r="G87" s="186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spans="1:26" ht="13.5" customHeight="1" x14ac:dyDescent="0.25">
      <c r="A88" s="158"/>
      <c r="B88" s="158"/>
      <c r="C88" s="158"/>
      <c r="D88" s="158"/>
      <c r="E88" s="158"/>
      <c r="F88" s="176"/>
      <c r="G88" s="186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spans="1:26" ht="13.5" customHeight="1" x14ac:dyDescent="0.3">
      <c r="A89" s="7" t="s">
        <v>2</v>
      </c>
      <c r="B89" s="165" t="s">
        <v>3</v>
      </c>
      <c r="C89" s="165" t="s">
        <v>4</v>
      </c>
      <c r="D89" s="7" t="s">
        <v>5</v>
      </c>
      <c r="E89" s="165" t="s">
        <v>352</v>
      </c>
      <c r="F89" s="187" t="s">
        <v>8</v>
      </c>
      <c r="G89" s="188" t="s">
        <v>46</v>
      </c>
      <c r="H89" s="165" t="s">
        <v>47</v>
      </c>
      <c r="I89" s="166" t="s">
        <v>354</v>
      </c>
      <c r="J89" s="165" t="s">
        <v>355</v>
      </c>
      <c r="K89" s="165" t="s">
        <v>356</v>
      </c>
      <c r="L89" s="7" t="s">
        <v>357</v>
      </c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spans="1:26" ht="13.5" customHeight="1" x14ac:dyDescent="0.4">
      <c r="A90" s="145">
        <v>95</v>
      </c>
      <c r="B90" s="60" t="str">
        <f>VLOOKUP($A90,'Grassroots Entries'!$B$4:$R$191,2,FALSE)</f>
        <v>Ella Terry</v>
      </c>
      <c r="C90" s="61" t="str">
        <f>VLOOKUP($A90,'Grassroots Entries'!$B$4:$R$191,3,FALSE)</f>
        <v>Black Blakeney</v>
      </c>
      <c r="D90" s="61" t="str">
        <f>VLOOKUP($A90,'Grassroots Entries'!$B$4:$R$191,5,FALSE)</f>
        <v>Albrighton Hunt</v>
      </c>
      <c r="E90" s="80">
        <f>VLOOKUP($A90,'Grassroots Entries'!$B$4:$R$191,6,FALSE)</f>
        <v>165.5</v>
      </c>
      <c r="F90" s="179">
        <f>VLOOKUP(A90,'Grassroots Individual Results'!$A$9:$F$125,6,FALSE)</f>
        <v>0.68958333333333333</v>
      </c>
      <c r="G90" s="146">
        <f>VLOOKUP($A90,'Grassroots Entries'!$B$4:$R$191,8,FALSE)</f>
        <v>34.5</v>
      </c>
      <c r="H90" s="80">
        <f>VLOOKUP($A90,'Grassroots Entries'!$B$4:$R$191,9,FALSE)</f>
        <v>7</v>
      </c>
      <c r="I90" s="164">
        <f>VLOOKUP($A90,'Grassroots Individual Results'!$A$9:$M$125,13,FALSE)</f>
        <v>1</v>
      </c>
      <c r="J90" s="200">
        <f>SUM(I90:I93)-MAX(I90:I93)</f>
        <v>6</v>
      </c>
      <c r="K90" s="191">
        <v>2</v>
      </c>
      <c r="L90" s="194" t="s">
        <v>349</v>
      </c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spans="1:26" ht="13.5" customHeight="1" x14ac:dyDescent="0.4">
      <c r="A91" s="147">
        <v>110</v>
      </c>
      <c r="B91" s="60" t="str">
        <f>VLOOKUP($A91,'Grassroots Entries'!$B$4:$R$191,2,FALSE)</f>
        <v>Esther Griffiths</v>
      </c>
      <c r="C91" s="61" t="str">
        <f>VLOOKUP($A91,'Grassroots Entries'!$B$4:$R$191,3,FALSE)</f>
        <v>Ellie</v>
      </c>
      <c r="D91" s="61" t="str">
        <f>VLOOKUP($A91,'Grassroots Entries'!$B$4:$R$191,5,FALSE)</f>
        <v>Albrighton Hunt</v>
      </c>
      <c r="E91" s="80">
        <f>VLOOKUP($A91,'Grassroots Entries'!$B$4:$R$191,6,FALSE)</f>
        <v>156</v>
      </c>
      <c r="F91" s="179">
        <f>VLOOKUP(A91,'Grassroots Individual Results'!$A$9:$F$125,6,FALSE)</f>
        <v>0.65</v>
      </c>
      <c r="G91" s="146">
        <f>VLOOKUP($A91,'Grassroots Entries'!$B$4:$R$191,8,FALSE)</f>
        <v>32.5</v>
      </c>
      <c r="H91" s="80">
        <f>VLOOKUP($A91,'Grassroots Entries'!$B$4:$R$191,9,FALSE)</f>
        <v>6.5</v>
      </c>
      <c r="I91" s="164">
        <f>VLOOKUP($A91,'Grassroots Individual Results'!$A$9:$M$125,13,FALSE)</f>
        <v>8</v>
      </c>
      <c r="J91" s="197"/>
      <c r="K91" s="192"/>
      <c r="L91" s="192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spans="1:26" ht="13.5" customHeight="1" x14ac:dyDescent="0.4">
      <c r="A92" s="145">
        <v>126</v>
      </c>
      <c r="B92" s="60" t="str">
        <f>VLOOKUP($A92,'Grassroots Entries'!$B$4:$R$191,2,FALSE)</f>
        <v>MEGAN HARRIS</v>
      </c>
      <c r="C92" s="61" t="str">
        <f>VLOOKUP($A92,'Grassroots Entries'!$B$4:$R$191,3,FALSE)</f>
        <v>Agher</v>
      </c>
      <c r="D92" s="61" t="str">
        <f>VLOOKUP($A92,'Grassroots Entries'!$B$4:$R$191,5,FALSE)</f>
        <v>Albrighton Hunt</v>
      </c>
      <c r="E92" s="80">
        <f>VLOOKUP($A92,'Grassroots Entries'!$B$4:$R$191,6,FALSE)</f>
        <v>168.5</v>
      </c>
      <c r="F92" s="179">
        <f>VLOOKUP(A92,'Grassroots Individual Results'!$A$9:$F$125,6,FALSE)</f>
        <v>0.70208333333333328</v>
      </c>
      <c r="G92" s="146">
        <f>VLOOKUP($A92,'Grassroots Entries'!$B$4:$R$191,8,FALSE)</f>
        <v>34.5</v>
      </c>
      <c r="H92" s="80">
        <f>VLOOKUP($A92,'Grassroots Entries'!$B$4:$R$191,9,FALSE)</f>
        <v>7</v>
      </c>
      <c r="I92" s="164">
        <f>VLOOKUP($A92,'Grassroots Individual Results'!$A$9:$M$125,13,FALSE)</f>
        <v>3</v>
      </c>
      <c r="J92" s="197"/>
      <c r="K92" s="192"/>
      <c r="L92" s="192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spans="1:26" ht="13.5" customHeight="1" x14ac:dyDescent="0.4">
      <c r="A93" s="147">
        <v>142</v>
      </c>
      <c r="B93" s="60" t="str">
        <f>VLOOKUP($A93,'Grassroots Entries'!$B$4:$R$191,2,FALSE)</f>
        <v>Mia Terry</v>
      </c>
      <c r="C93" s="61" t="str">
        <f>VLOOKUP($A93,'Grassroots Entries'!$B$4:$R$191,3,FALSE)</f>
        <v>West End Mickey</v>
      </c>
      <c r="D93" s="61" t="str">
        <f>VLOOKUP($A93,'Grassroots Entries'!$B$4:$R$191,5,FALSE)</f>
        <v>Albrighton Hunt</v>
      </c>
      <c r="E93" s="80">
        <f>VLOOKUP($A93,'Grassroots Entries'!$B$4:$R$191,6,FALSE)</f>
        <v>169</v>
      </c>
      <c r="F93" s="179">
        <f>VLOOKUP(A93,'Grassroots Individual Results'!$A$9:$F$125,6,FALSE)</f>
        <v>0.70416666666666672</v>
      </c>
      <c r="G93" s="146">
        <f>VLOOKUP($A93,'Grassroots Entries'!$B$4:$R$191,8,FALSE)</f>
        <v>35</v>
      </c>
      <c r="H93" s="80">
        <f>VLOOKUP($A93,'Grassroots Entries'!$B$4:$R$191,9,FALSE)</f>
        <v>6.5</v>
      </c>
      <c r="I93" s="164">
        <f>VLOOKUP($A93,'Grassroots Individual Results'!$A$9:$M$125,13,FALSE)</f>
        <v>2</v>
      </c>
      <c r="J93" s="198"/>
      <c r="K93" s="193"/>
      <c r="L93" s="193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spans="1:26" ht="13.5" customHeight="1" x14ac:dyDescent="0.25">
      <c r="A94" s="158"/>
      <c r="B94" s="167"/>
      <c r="C94" s="167"/>
      <c r="D94" s="158"/>
      <c r="E94" s="158"/>
      <c r="F94" s="176"/>
      <c r="G94" s="186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spans="1:26" ht="13.5" customHeight="1" x14ac:dyDescent="0.25">
      <c r="A95" s="158"/>
      <c r="B95" s="158"/>
      <c r="C95" s="158"/>
      <c r="D95" s="158"/>
      <c r="E95" s="158"/>
      <c r="F95" s="176"/>
      <c r="G95" s="186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spans="1:26" ht="13.5" customHeight="1" x14ac:dyDescent="0.3">
      <c r="A96" s="7" t="s">
        <v>2</v>
      </c>
      <c r="B96" s="165" t="s">
        <v>3</v>
      </c>
      <c r="C96" s="165" t="s">
        <v>4</v>
      </c>
      <c r="D96" s="7" t="s">
        <v>5</v>
      </c>
      <c r="E96" s="165" t="s">
        <v>352</v>
      </c>
      <c r="F96" s="187" t="s">
        <v>8</v>
      </c>
      <c r="G96" s="188" t="s">
        <v>46</v>
      </c>
      <c r="H96" s="165" t="s">
        <v>47</v>
      </c>
      <c r="I96" s="166" t="s">
        <v>354</v>
      </c>
      <c r="J96" s="165" t="s">
        <v>355</v>
      </c>
      <c r="K96" s="165" t="s">
        <v>356</v>
      </c>
      <c r="L96" s="7" t="s">
        <v>357</v>
      </c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spans="1:26" ht="13.5" customHeight="1" x14ac:dyDescent="0.4">
      <c r="A97" s="145">
        <v>96</v>
      </c>
      <c r="B97" s="60" t="str">
        <f>VLOOKUP($A97,'Grassroots Entries'!$B$4:$R$191,2,FALSE)</f>
        <v>Amy Webster</v>
      </c>
      <c r="C97" s="61" t="str">
        <f>VLOOKUP($A97,'Grassroots Entries'!$B$4:$R$191,3,FALSE)</f>
        <v>Chum</v>
      </c>
      <c r="D97" s="61" t="str">
        <f>VLOOKUP($A97,'Grassroots Entries'!$B$4:$R$191,5,FALSE)</f>
        <v>North Shropshire Hunt Purple</v>
      </c>
      <c r="E97" s="80">
        <f>VLOOKUP($A97,'Grassroots Entries'!$B$4:$R$191,6,FALSE)</f>
        <v>145.5</v>
      </c>
      <c r="F97" s="179">
        <f>VLOOKUP(A97,'Grassroots Individual Results'!$A$9:$F$125,6,FALSE)</f>
        <v>0.60624999999999996</v>
      </c>
      <c r="G97" s="146">
        <f>VLOOKUP($A97,'Grassroots Entries'!$B$4:$R$191,8,FALSE)</f>
        <v>30</v>
      </c>
      <c r="H97" s="80">
        <f>VLOOKUP($A97,'Grassroots Entries'!$B$4:$R$191,9,FALSE)</f>
        <v>6</v>
      </c>
      <c r="I97" s="164">
        <f>VLOOKUP($A97,'Grassroots Individual Results'!$A$9:$M$125,13,FALSE)</f>
        <v>9</v>
      </c>
      <c r="J97" s="200">
        <f>SUM(I97:I100)-MAX(I97:I100)</f>
        <v>30</v>
      </c>
      <c r="K97" s="191">
        <f>RANK(J97,$J$6:$J$154,1)</f>
        <v>12</v>
      </c>
      <c r="L97" s="194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spans="1:26" ht="13.5" customHeight="1" x14ac:dyDescent="0.4">
      <c r="A98" s="147">
        <v>111</v>
      </c>
      <c r="B98" s="60" t="str">
        <f>VLOOKUP($A98,'Grassroots Entries'!$B$4:$R$191,2,FALSE)</f>
        <v>Angus Chapple</v>
      </c>
      <c r="C98" s="61" t="str">
        <f>VLOOKUP($A98,'Grassroots Entries'!$B$4:$R$191,3,FALSE)</f>
        <v>RSPCA BUNNY</v>
      </c>
      <c r="D98" s="61" t="str">
        <f>VLOOKUP($A98,'Grassroots Entries'!$B$4:$R$191,5,FALSE)</f>
        <v>North Shropshire Hunt Purple</v>
      </c>
      <c r="E98" s="80">
        <f>VLOOKUP($A98,'Grassroots Entries'!$B$4:$R$191,6,FALSE)</f>
        <v>140.5</v>
      </c>
      <c r="F98" s="179">
        <f>VLOOKUP(A98,'Grassroots Individual Results'!$A$9:$F$125,6,FALSE)</f>
        <v>0.5854166666666667</v>
      </c>
      <c r="G98" s="146">
        <f>VLOOKUP($A98,'Grassroots Entries'!$B$4:$R$191,8,FALSE)</f>
        <v>30</v>
      </c>
      <c r="H98" s="80">
        <f>VLOOKUP($A98,'Grassroots Entries'!$B$4:$R$191,9,FALSE)</f>
        <v>6</v>
      </c>
      <c r="I98" s="164">
        <f>VLOOKUP($A98,'Grassroots Individual Results'!$A$9:$M$125,13,FALSE)</f>
        <v>12</v>
      </c>
      <c r="J98" s="197"/>
      <c r="K98" s="192"/>
      <c r="L98" s="192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spans="1:26" ht="13.5" customHeight="1" x14ac:dyDescent="0.4">
      <c r="A99" s="145">
        <v>127</v>
      </c>
      <c r="B99" s="60" t="str">
        <f>VLOOKUP($A99,'Grassroots Entries'!$B$4:$R$191,2,FALSE)</f>
        <v>Daisy Bickford</v>
      </c>
      <c r="C99" s="61" t="str">
        <f>VLOOKUP($A99,'Grassroots Entries'!$B$4:$R$191,3,FALSE)</f>
        <v>Mojo</v>
      </c>
      <c r="D99" s="61" t="str">
        <f>VLOOKUP($A99,'Grassroots Entries'!$B$4:$R$191,5,FALSE)</f>
        <v>North Shropshire Hunt Purple</v>
      </c>
      <c r="E99" s="80">
        <f>VLOOKUP($A99,'Grassroots Entries'!$B$4:$R$191,6,FALSE)</f>
        <v>158</v>
      </c>
      <c r="F99" s="179">
        <f>VLOOKUP(A99,'Grassroots Individual Results'!$A$9:$F$125,6,FALSE)</f>
        <v>0.65833333333333333</v>
      </c>
      <c r="G99" s="146">
        <f>VLOOKUP($A99,'Grassroots Entries'!$B$4:$R$191,8,FALSE)</f>
        <v>33</v>
      </c>
      <c r="H99" s="80">
        <f>VLOOKUP($A99,'Grassroots Entries'!$B$4:$R$191,9,FALSE)</f>
        <v>6.5</v>
      </c>
      <c r="I99" s="164">
        <f>VLOOKUP($A99,'Grassroots Individual Results'!$A$9:$M$125,13,FALSE)</f>
        <v>9</v>
      </c>
      <c r="J99" s="197"/>
      <c r="K99" s="192"/>
      <c r="L99" s="192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spans="1:26" ht="13.5" customHeight="1" x14ac:dyDescent="0.4">
      <c r="A100" s="147">
        <v>143</v>
      </c>
      <c r="B100" s="60" t="str">
        <f>VLOOKUP($A100,'Grassroots Entries'!$B$4:$R$191,2,FALSE)</f>
        <v>Scarlett Chapple</v>
      </c>
      <c r="C100" s="61" t="str">
        <f>VLOOKUP($A100,'Grassroots Entries'!$B$4:$R$191,3,FALSE)</f>
        <v>DURBORO TANSY</v>
      </c>
      <c r="D100" s="61" t="str">
        <f>VLOOKUP($A100,'Grassroots Entries'!$B$4:$R$191,5,FALSE)</f>
        <v>North Shropshire Hunt Purple</v>
      </c>
      <c r="E100" s="80">
        <f>VLOOKUP($A100,'Grassroots Entries'!$B$4:$R$191,6,FALSE)</f>
        <v>154.5</v>
      </c>
      <c r="F100" s="179">
        <f>VLOOKUP(A100,'Grassroots Individual Results'!$A$9:$F$125,6,FALSE)</f>
        <v>0.64375000000000004</v>
      </c>
      <c r="G100" s="146">
        <f>VLOOKUP($A100,'Grassroots Entries'!$B$4:$R$191,8,FALSE)</f>
        <v>33</v>
      </c>
      <c r="H100" s="80">
        <f>VLOOKUP($A100,'Grassroots Entries'!$B$4:$R$191,9,FALSE)</f>
        <v>6</v>
      </c>
      <c r="I100" s="164">
        <f>VLOOKUP($A100,'Grassroots Individual Results'!$A$9:$M$125,13,FALSE)</f>
        <v>12</v>
      </c>
      <c r="J100" s="198"/>
      <c r="K100" s="193"/>
      <c r="L100" s="193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spans="1:26" ht="13.5" customHeight="1" x14ac:dyDescent="0.25">
      <c r="A101" s="158"/>
      <c r="B101" s="167"/>
      <c r="C101" s="167"/>
      <c r="D101" s="158"/>
      <c r="E101" s="158"/>
      <c r="F101" s="176"/>
      <c r="G101" s="186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  <row r="102" spans="1:26" ht="13.5" customHeight="1" x14ac:dyDescent="0.25">
      <c r="A102" s="158"/>
      <c r="B102" s="158"/>
      <c r="C102" s="158"/>
      <c r="D102" s="158"/>
      <c r="E102" s="158"/>
      <c r="F102" s="176"/>
      <c r="G102" s="186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</row>
    <row r="103" spans="1:26" ht="13.5" customHeight="1" x14ac:dyDescent="0.3">
      <c r="A103" s="7" t="s">
        <v>2</v>
      </c>
      <c r="B103" s="165" t="s">
        <v>3</v>
      </c>
      <c r="C103" s="165" t="s">
        <v>4</v>
      </c>
      <c r="D103" s="165" t="s">
        <v>5</v>
      </c>
      <c r="E103" s="165" t="s">
        <v>352</v>
      </c>
      <c r="F103" s="187" t="s">
        <v>8</v>
      </c>
      <c r="G103" s="188" t="s">
        <v>46</v>
      </c>
      <c r="H103" s="165" t="s">
        <v>47</v>
      </c>
      <c r="I103" s="166" t="s">
        <v>354</v>
      </c>
      <c r="J103" s="165" t="s">
        <v>355</v>
      </c>
      <c r="K103" s="165" t="s">
        <v>356</v>
      </c>
      <c r="L103" s="7" t="s">
        <v>357</v>
      </c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</row>
    <row r="104" spans="1:26" ht="13.5" customHeight="1" x14ac:dyDescent="0.4">
      <c r="A104" s="145">
        <v>97</v>
      </c>
      <c r="B104" s="148" t="str">
        <f>VLOOKUP($A104,'Grassroots Entries'!$B$4:$R$191,2,FALSE)</f>
        <v>Isabella Moreton</v>
      </c>
      <c r="C104" s="148" t="str">
        <f>VLOOKUP($A104,'Grassroots Entries'!$B$4:$R$191,3,FALSE)</f>
        <v>Ebony</v>
      </c>
      <c r="D104" s="148" t="str">
        <f>VLOOKUP($A104,'Grassroots Entries'!$B$4:$R$191,5,FALSE)</f>
        <v>Atherstone Hawks</v>
      </c>
      <c r="E104" s="150">
        <f>VLOOKUP($A104,'Grassroots Entries'!$B$4:$R$191,6,FALSE)</f>
        <v>159.5</v>
      </c>
      <c r="F104" s="172">
        <f>VLOOKUP(A104,'Grassroots Individual Results'!$A$9:$F$125,6,FALSE)</f>
        <v>0.6645833333333333</v>
      </c>
      <c r="G104" s="146">
        <f>VLOOKUP($A104,'Grassroots Entries'!$B$4:$R$191,8,FALSE)</f>
        <v>33.5</v>
      </c>
      <c r="H104" s="80">
        <f>VLOOKUP($A104,'Grassroots Entries'!$B$4:$R$191,9,FALSE)</f>
        <v>6.5</v>
      </c>
      <c r="I104" s="164">
        <f>VLOOKUP($A104,'Grassroots Individual Results'!$A$9:$M$125,13,FALSE)</f>
        <v>4</v>
      </c>
      <c r="J104" s="200">
        <f>SUM(I104:I107)-MAX(I104:I107)</f>
        <v>6</v>
      </c>
      <c r="K104" s="191">
        <f>RANK(J104,$J$6:$J$154,1)</f>
        <v>1</v>
      </c>
      <c r="L104" s="194" t="s">
        <v>357</v>
      </c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</row>
    <row r="105" spans="1:26" ht="13.5" customHeight="1" x14ac:dyDescent="0.4">
      <c r="A105" s="147">
        <v>112</v>
      </c>
      <c r="B105" s="148" t="str">
        <f>VLOOKUP($A105,'Grassroots Entries'!$B$4:$R$191,2,FALSE)</f>
        <v>Rose Paskins</v>
      </c>
      <c r="C105" s="148" t="str">
        <f>VLOOKUP($A105,'Grassroots Entries'!$B$4:$R$191,3,FALSE)</f>
        <v>Westfirle Golden Oriole</v>
      </c>
      <c r="D105" s="148" t="str">
        <f>VLOOKUP($A105,'Grassroots Entries'!$B$4:$R$191,5,FALSE)</f>
        <v>Atherstone Hawks</v>
      </c>
      <c r="E105" s="150">
        <f>VLOOKUP($A105,'Grassroots Entries'!$B$4:$R$191,6,FALSE)</f>
        <v>170</v>
      </c>
      <c r="F105" s="172">
        <f>VLOOKUP(A105,'Grassroots Individual Results'!$A$9:$F$125,6,FALSE)</f>
        <v>0.70833333333333337</v>
      </c>
      <c r="G105" s="146">
        <f>VLOOKUP($A105,'Grassroots Entries'!$B$4:$R$191,8,FALSE)</f>
        <v>35.5</v>
      </c>
      <c r="H105" s="80">
        <f>VLOOKUP($A105,'Grassroots Entries'!$B$4:$R$191,9,FALSE)</f>
        <v>7</v>
      </c>
      <c r="I105" s="164">
        <f>VLOOKUP($A105,'Grassroots Individual Results'!$A$9:$M$125,13,FALSE)</f>
        <v>1</v>
      </c>
      <c r="J105" s="197"/>
      <c r="K105" s="192"/>
      <c r="L105" s="192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</row>
    <row r="106" spans="1:26" ht="13.5" customHeight="1" x14ac:dyDescent="0.4">
      <c r="A106" s="145">
        <v>128</v>
      </c>
      <c r="B106" s="148" t="str">
        <f>VLOOKUP($A106,'Grassroots Entries'!$B$4:$R$191,2,FALSE)</f>
        <v>Luke Hadfield</v>
      </c>
      <c r="C106" s="148" t="str">
        <f>VLOOKUP($A106,'Grassroots Entries'!$B$4:$R$191,3,FALSE)</f>
        <v>Springwater What A lark</v>
      </c>
      <c r="D106" s="148" t="str">
        <f>VLOOKUP($A106,'Grassroots Entries'!$B$4:$R$191,5,FALSE)</f>
        <v>Atherstone Hawks</v>
      </c>
      <c r="E106" s="150">
        <f>VLOOKUP($A106,'Grassroots Entries'!$B$4:$R$191,6,FALSE)</f>
        <v>151</v>
      </c>
      <c r="F106" s="172">
        <f>VLOOKUP(A106,'Grassroots Individual Results'!$A$9:$F$125,6,FALSE)</f>
        <v>0.62916666666666665</v>
      </c>
      <c r="G106" s="146">
        <f>VLOOKUP($A106,'Grassroots Entries'!$B$4:$R$191,8,FALSE)</f>
        <v>31.5</v>
      </c>
      <c r="H106" s="80">
        <f>VLOOKUP($A106,'Grassroots Entries'!$B$4:$R$191,9,FALSE)</f>
        <v>6</v>
      </c>
      <c r="I106" s="164">
        <f>VLOOKUP($A106,'Grassroots Individual Results'!$A$9:$M$125,13,FALSE)</f>
        <v>14</v>
      </c>
      <c r="J106" s="197"/>
      <c r="K106" s="192"/>
      <c r="L106" s="192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</row>
    <row r="107" spans="1:26" ht="13.5" customHeight="1" x14ac:dyDescent="0.4">
      <c r="A107" s="147">
        <v>138</v>
      </c>
      <c r="B107" s="148" t="str">
        <f>VLOOKUP($A107,'Grassroots Entries'!$B$4:$R$191,2,FALSE)</f>
        <v>Isabella Moreton</v>
      </c>
      <c r="C107" s="148" t="str">
        <f>VLOOKUP($A107,'Grassroots Entries'!$B$4:$R$191,3,FALSE)</f>
        <v>Newoak Truffel</v>
      </c>
      <c r="D107" s="148" t="str">
        <f>VLOOKUP($A107,'Grassroots Entries'!$B$4:$R$191,5,FALSE)</f>
        <v>Atherstone Hawks</v>
      </c>
      <c r="E107" s="150">
        <f>VLOOKUP($A107,'Grassroots Entries'!$B$4:$R$191,6,FALSE)</f>
        <v>182.5</v>
      </c>
      <c r="F107" s="172">
        <f>VLOOKUP(A107,'Grassroots Individual Results'!$A$9:$F$125,6,FALSE)</f>
        <v>0.76041666666666663</v>
      </c>
      <c r="G107" s="146">
        <f>VLOOKUP($A107,'Grassroots Entries'!$B$4:$R$191,8,FALSE)</f>
        <v>39</v>
      </c>
      <c r="H107" s="80">
        <f>VLOOKUP($A107,'Grassroots Entries'!$B$4:$R$191,9,FALSE)</f>
        <v>7.5</v>
      </c>
      <c r="I107" s="164">
        <f>VLOOKUP($A107,'Grassroots Individual Results'!$A$9:$M$125,13,FALSE)</f>
        <v>1</v>
      </c>
      <c r="J107" s="198"/>
      <c r="K107" s="193"/>
      <c r="L107" s="193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</row>
    <row r="108" spans="1:26" ht="13.5" customHeight="1" x14ac:dyDescent="0.25">
      <c r="A108" s="158"/>
      <c r="B108" s="167"/>
      <c r="C108" s="167"/>
      <c r="D108" s="158"/>
      <c r="E108" s="158"/>
      <c r="F108" s="176"/>
      <c r="G108" s="186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3.5" customHeight="1" x14ac:dyDescent="0.25">
      <c r="A109" s="158"/>
      <c r="B109" s="158"/>
      <c r="C109" s="158"/>
      <c r="D109" s="158"/>
      <c r="E109" s="158"/>
      <c r="F109" s="176"/>
      <c r="G109" s="186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3.5" customHeight="1" x14ac:dyDescent="0.25">
      <c r="A110" s="158"/>
      <c r="B110" s="158"/>
      <c r="C110" s="158"/>
      <c r="D110" s="158"/>
      <c r="E110" s="158"/>
      <c r="F110" s="176"/>
      <c r="G110" s="186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ht="13.5" customHeight="1" x14ac:dyDescent="0.3">
      <c r="A111" s="7"/>
      <c r="B111" s="165"/>
      <c r="C111" s="165"/>
      <c r="D111" s="165"/>
      <c r="E111" s="165"/>
      <c r="F111" s="187"/>
      <c r="G111" s="188"/>
      <c r="H111" s="165"/>
      <c r="I111" s="166"/>
      <c r="J111" s="165"/>
      <c r="K111" s="165"/>
      <c r="L111" s="7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</row>
    <row r="112" spans="1:26" ht="13.5" customHeight="1" x14ac:dyDescent="0.4">
      <c r="A112" s="147"/>
      <c r="B112" s="148"/>
      <c r="C112" s="148"/>
      <c r="D112" s="148"/>
      <c r="E112" s="150"/>
      <c r="F112" s="172"/>
      <c r="G112" s="190"/>
      <c r="H112" s="150"/>
      <c r="I112" s="164"/>
      <c r="J112" s="200"/>
      <c r="K112" s="191"/>
      <c r="L112" s="194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</row>
    <row r="113" spans="1:26" ht="13.5" customHeight="1" x14ac:dyDescent="0.4">
      <c r="A113" s="145"/>
      <c r="B113" s="148"/>
      <c r="C113" s="148"/>
      <c r="D113" s="148"/>
      <c r="E113" s="150"/>
      <c r="F113" s="172"/>
      <c r="G113" s="190"/>
      <c r="H113" s="150"/>
      <c r="I113" s="164"/>
      <c r="J113" s="197"/>
      <c r="K113" s="192"/>
      <c r="L113" s="192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</row>
    <row r="114" spans="1:26" ht="13.5" customHeight="1" x14ac:dyDescent="0.4">
      <c r="A114" s="147"/>
      <c r="B114" s="148"/>
      <c r="C114" s="148"/>
      <c r="D114" s="148"/>
      <c r="E114" s="150"/>
      <c r="F114" s="172"/>
      <c r="G114" s="190"/>
      <c r="H114" s="150"/>
      <c r="I114" s="164"/>
      <c r="J114" s="197"/>
      <c r="K114" s="192"/>
      <c r="L114" s="192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  <row r="115" spans="1:26" ht="13.5" customHeight="1" x14ac:dyDescent="0.4">
      <c r="A115" s="145"/>
      <c r="B115" s="148"/>
      <c r="C115" s="148"/>
      <c r="D115" s="148"/>
      <c r="E115" s="150"/>
      <c r="F115" s="172"/>
      <c r="G115" s="190"/>
      <c r="H115" s="150"/>
      <c r="I115" s="164"/>
      <c r="J115" s="198"/>
      <c r="K115" s="193"/>
      <c r="L115" s="193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spans="1:26" ht="13.5" customHeight="1" x14ac:dyDescent="0.25">
      <c r="A116" s="158"/>
      <c r="B116" s="167"/>
      <c r="C116" s="167"/>
      <c r="D116" s="158"/>
      <c r="E116" s="158"/>
      <c r="F116" s="176"/>
      <c r="G116" s="186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26" ht="13.5" customHeight="1" x14ac:dyDescent="0.25">
      <c r="A117" s="158"/>
      <c r="B117" s="167"/>
      <c r="C117" s="167"/>
      <c r="D117" s="158"/>
      <c r="E117" s="158"/>
      <c r="F117" s="176"/>
      <c r="G117" s="186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26" ht="13.5" customHeight="1" x14ac:dyDescent="0.3">
      <c r="A118" s="7"/>
      <c r="B118" s="165"/>
      <c r="C118" s="165"/>
      <c r="D118" s="165"/>
      <c r="E118" s="165"/>
      <c r="F118" s="187"/>
      <c r="G118" s="188"/>
      <c r="H118" s="165"/>
      <c r="I118" s="166"/>
      <c r="J118" s="165"/>
      <c r="K118" s="165"/>
      <c r="L118" s="7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26" ht="13.5" customHeight="1" x14ac:dyDescent="0.4">
      <c r="A119" s="147"/>
      <c r="B119" s="148"/>
      <c r="C119" s="148"/>
      <c r="D119" s="148"/>
      <c r="E119" s="150"/>
      <c r="F119" s="172"/>
      <c r="G119" s="190"/>
      <c r="H119" s="150"/>
      <c r="I119" s="164"/>
      <c r="J119" s="200"/>
      <c r="K119" s="191"/>
      <c r="L119" s="194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26" ht="13.5" customHeight="1" x14ac:dyDescent="0.4">
      <c r="A120" s="145"/>
      <c r="B120" s="148"/>
      <c r="C120" s="148"/>
      <c r="D120" s="148"/>
      <c r="E120" s="150"/>
      <c r="F120" s="172"/>
      <c r="G120" s="190"/>
      <c r="H120" s="150"/>
      <c r="I120" s="164"/>
      <c r="J120" s="197"/>
      <c r="K120" s="192"/>
      <c r="L120" s="192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26" ht="13.5" customHeight="1" x14ac:dyDescent="0.4">
      <c r="A121" s="147"/>
      <c r="B121" s="148"/>
      <c r="C121" s="148"/>
      <c r="D121" s="148"/>
      <c r="E121" s="150"/>
      <c r="F121" s="172"/>
      <c r="G121" s="190"/>
      <c r="H121" s="150"/>
      <c r="I121" s="164"/>
      <c r="J121" s="197"/>
      <c r="K121" s="192"/>
      <c r="L121" s="192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26" ht="13.5" customHeight="1" x14ac:dyDescent="0.4">
      <c r="A122" s="145"/>
      <c r="B122" s="148"/>
      <c r="C122" s="148"/>
      <c r="D122" s="148"/>
      <c r="E122" s="150"/>
      <c r="F122" s="172"/>
      <c r="G122" s="190"/>
      <c r="H122" s="150"/>
      <c r="I122" s="164"/>
      <c r="J122" s="198"/>
      <c r="K122" s="193"/>
      <c r="L122" s="193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26" ht="13.5" customHeight="1" x14ac:dyDescent="0.25">
      <c r="A123" s="158"/>
      <c r="B123" s="167"/>
      <c r="C123" s="167"/>
      <c r="D123" s="158"/>
      <c r="E123" s="158"/>
      <c r="F123" s="176"/>
      <c r="G123" s="186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26" ht="13.5" customHeight="1" x14ac:dyDescent="0.25">
      <c r="A124" s="158"/>
      <c r="B124" s="167"/>
      <c r="C124" s="167"/>
      <c r="D124" s="158"/>
      <c r="E124" s="158"/>
      <c r="F124" s="176"/>
      <c r="G124" s="186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26" ht="13.5" customHeight="1" x14ac:dyDescent="0.25">
      <c r="A125" s="158"/>
      <c r="B125" s="167"/>
      <c r="C125" s="167"/>
      <c r="D125" s="158"/>
      <c r="E125" s="158"/>
      <c r="F125" s="176"/>
      <c r="G125" s="186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26" ht="13.5" customHeight="1" x14ac:dyDescent="0.25">
      <c r="A126" s="158"/>
      <c r="B126" s="158"/>
      <c r="C126" s="158"/>
      <c r="D126" s="158"/>
      <c r="E126" s="158"/>
      <c r="F126" s="176"/>
      <c r="G126" s="186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26" ht="13.5" customHeight="1" x14ac:dyDescent="0.25">
      <c r="A127" s="158"/>
      <c r="B127" s="158"/>
      <c r="C127" s="158"/>
      <c r="D127" s="158"/>
      <c r="E127" s="158"/>
      <c r="F127" s="176"/>
      <c r="G127" s="186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26" ht="13.5" customHeight="1" x14ac:dyDescent="0.25">
      <c r="A128" s="158"/>
      <c r="B128" s="158"/>
      <c r="C128" s="158"/>
      <c r="D128" s="158"/>
      <c r="E128" s="158"/>
      <c r="F128" s="176"/>
      <c r="G128" s="186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3.5" customHeight="1" x14ac:dyDescent="0.25">
      <c r="A129" s="158"/>
      <c r="B129" s="158"/>
      <c r="C129" s="158"/>
      <c r="D129" s="158"/>
      <c r="E129" s="158"/>
      <c r="F129" s="176"/>
      <c r="G129" s="186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3.5" customHeight="1" x14ac:dyDescent="0.25">
      <c r="A130" s="158"/>
      <c r="B130" s="158"/>
      <c r="C130" s="158"/>
      <c r="D130" s="158"/>
      <c r="E130" s="158"/>
      <c r="F130" s="176"/>
      <c r="G130" s="186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3.5" customHeight="1" x14ac:dyDescent="0.25">
      <c r="A131" s="158"/>
      <c r="B131" s="158"/>
      <c r="C131" s="158"/>
      <c r="D131" s="158"/>
      <c r="E131" s="158"/>
      <c r="F131" s="176"/>
      <c r="G131" s="186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3.5" customHeight="1" x14ac:dyDescent="0.25">
      <c r="A132" s="158"/>
      <c r="B132" s="158"/>
      <c r="C132" s="158"/>
      <c r="D132" s="158"/>
      <c r="E132" s="158"/>
      <c r="F132" s="176"/>
      <c r="G132" s="186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3.5" customHeight="1" x14ac:dyDescent="0.25">
      <c r="A133" s="158"/>
      <c r="B133" s="158"/>
      <c r="C133" s="158"/>
      <c r="D133" s="158"/>
      <c r="E133" s="158"/>
      <c r="F133" s="176"/>
      <c r="G133" s="186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3.5" customHeight="1" x14ac:dyDescent="0.25">
      <c r="A134" s="158"/>
      <c r="B134" s="158"/>
      <c r="C134" s="158"/>
      <c r="D134" s="158"/>
      <c r="E134" s="158"/>
      <c r="F134" s="176"/>
      <c r="G134" s="186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3.5" customHeight="1" x14ac:dyDescent="0.25">
      <c r="A135" s="158"/>
      <c r="B135" s="158"/>
      <c r="C135" s="158"/>
      <c r="D135" s="158"/>
      <c r="E135" s="158"/>
      <c r="F135" s="176"/>
      <c r="G135" s="186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3.5" customHeight="1" x14ac:dyDescent="0.25">
      <c r="A136" s="158"/>
      <c r="B136" s="158"/>
      <c r="C136" s="158"/>
      <c r="D136" s="158"/>
      <c r="E136" s="158"/>
      <c r="F136" s="176"/>
      <c r="G136" s="186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3.5" customHeight="1" x14ac:dyDescent="0.25">
      <c r="A137" s="158"/>
      <c r="B137" s="158"/>
      <c r="C137" s="158"/>
      <c r="D137" s="158"/>
      <c r="E137" s="158"/>
      <c r="F137" s="176"/>
      <c r="G137" s="186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3.5" customHeight="1" x14ac:dyDescent="0.25">
      <c r="A138" s="158"/>
      <c r="B138" s="158"/>
      <c r="C138" s="158"/>
      <c r="D138" s="158"/>
      <c r="E138" s="158"/>
      <c r="F138" s="176"/>
      <c r="G138" s="186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3.5" customHeight="1" x14ac:dyDescent="0.25">
      <c r="A139" s="158"/>
      <c r="B139" s="158"/>
      <c r="C139" s="158"/>
      <c r="D139" s="158"/>
      <c r="E139" s="158"/>
      <c r="F139" s="176"/>
      <c r="G139" s="186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3.5" customHeight="1" x14ac:dyDescent="0.25">
      <c r="A140" s="158"/>
      <c r="B140" s="158"/>
      <c r="C140" s="158"/>
      <c r="D140" s="158"/>
      <c r="E140" s="158"/>
      <c r="F140" s="176"/>
      <c r="G140" s="186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3.5" customHeight="1" x14ac:dyDescent="0.25">
      <c r="A141" s="158"/>
      <c r="B141" s="158"/>
      <c r="C141" s="158"/>
      <c r="D141" s="158"/>
      <c r="E141" s="158"/>
      <c r="F141" s="176"/>
      <c r="G141" s="186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3.5" customHeight="1" x14ac:dyDescent="0.25">
      <c r="A142" s="158"/>
      <c r="B142" s="158"/>
      <c r="C142" s="158"/>
      <c r="D142" s="158"/>
      <c r="E142" s="158"/>
      <c r="F142" s="176"/>
      <c r="G142" s="186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3.5" customHeight="1" x14ac:dyDescent="0.25">
      <c r="A143" s="158"/>
      <c r="B143" s="158"/>
      <c r="C143" s="158"/>
      <c r="D143" s="158"/>
      <c r="E143" s="158"/>
      <c r="F143" s="176"/>
      <c r="G143" s="186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spans="1:26" ht="13.5" customHeight="1" x14ac:dyDescent="0.25">
      <c r="A144" s="158"/>
      <c r="B144" s="158"/>
      <c r="C144" s="158"/>
      <c r="D144" s="158"/>
      <c r="E144" s="158"/>
      <c r="F144" s="176"/>
      <c r="G144" s="186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  <row r="145" spans="1:26" ht="13.5" customHeight="1" x14ac:dyDescent="0.25">
      <c r="A145" s="158"/>
      <c r="B145" s="158"/>
      <c r="C145" s="158"/>
      <c r="D145" s="158"/>
      <c r="E145" s="158"/>
      <c r="F145" s="176"/>
      <c r="G145" s="186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</row>
    <row r="146" spans="1:26" ht="13.5" customHeight="1" x14ac:dyDescent="0.25">
      <c r="A146" s="158"/>
      <c r="B146" s="158"/>
      <c r="C146" s="158"/>
      <c r="D146" s="158"/>
      <c r="E146" s="158"/>
      <c r="F146" s="176"/>
      <c r="G146" s="186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</row>
    <row r="147" spans="1:26" ht="13.5" customHeight="1" x14ac:dyDescent="0.25">
      <c r="A147" s="158"/>
      <c r="B147" s="158"/>
      <c r="C147" s="158"/>
      <c r="D147" s="158"/>
      <c r="E147" s="158"/>
      <c r="F147" s="176"/>
      <c r="G147" s="186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</row>
    <row r="148" spans="1:26" ht="13.5" customHeight="1" x14ac:dyDescent="0.25">
      <c r="A148" s="158"/>
      <c r="B148" s="158"/>
      <c r="C148" s="158"/>
      <c r="D148" s="158"/>
      <c r="E148" s="158"/>
      <c r="F148" s="176"/>
      <c r="G148" s="186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</row>
    <row r="149" spans="1:26" ht="13.5" customHeight="1" x14ac:dyDescent="0.25">
      <c r="A149" s="158"/>
      <c r="B149" s="158"/>
      <c r="C149" s="158"/>
      <c r="D149" s="158"/>
      <c r="E149" s="158"/>
      <c r="F149" s="176"/>
      <c r="G149" s="186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</row>
    <row r="150" spans="1:26" ht="13.5" customHeight="1" x14ac:dyDescent="0.25">
      <c r="A150" s="158"/>
      <c r="B150" s="158"/>
      <c r="C150" s="158"/>
      <c r="D150" s="158"/>
      <c r="E150" s="158"/>
      <c r="F150" s="176"/>
      <c r="G150" s="186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</row>
    <row r="151" spans="1:26" ht="13.5" customHeight="1" x14ac:dyDescent="0.25">
      <c r="A151" s="158"/>
      <c r="B151" s="158"/>
      <c r="C151" s="158"/>
      <c r="D151" s="158"/>
      <c r="E151" s="158"/>
      <c r="F151" s="176"/>
      <c r="G151" s="186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</row>
    <row r="152" spans="1:26" ht="13.5" customHeight="1" x14ac:dyDescent="0.25">
      <c r="A152" s="158"/>
      <c r="B152" s="158"/>
      <c r="C152" s="158"/>
      <c r="D152" s="158"/>
      <c r="E152" s="158"/>
      <c r="F152" s="176"/>
      <c r="G152" s="186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</row>
    <row r="153" spans="1:26" ht="13.5" customHeight="1" x14ac:dyDescent="0.25">
      <c r="A153" s="158"/>
      <c r="B153" s="158"/>
      <c r="C153" s="158"/>
      <c r="D153" s="158"/>
      <c r="E153" s="158"/>
      <c r="F153" s="176"/>
      <c r="G153" s="186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</row>
    <row r="154" spans="1:26" ht="13.5" customHeight="1" x14ac:dyDescent="0.25">
      <c r="A154" s="158"/>
      <c r="B154" s="158"/>
      <c r="C154" s="158"/>
      <c r="D154" s="158"/>
      <c r="E154" s="158"/>
      <c r="F154" s="176"/>
      <c r="G154" s="186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</row>
    <row r="155" spans="1:26" ht="13.5" customHeight="1" x14ac:dyDescent="0.25">
      <c r="A155" s="158"/>
      <c r="B155" s="158"/>
      <c r="C155" s="158"/>
      <c r="D155" s="158"/>
      <c r="E155" s="158"/>
      <c r="F155" s="176"/>
      <c r="G155" s="186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</row>
    <row r="156" spans="1:26" ht="13.5" customHeight="1" x14ac:dyDescent="0.25">
      <c r="A156" s="158"/>
      <c r="B156" s="158"/>
      <c r="C156" s="158"/>
      <c r="D156" s="158"/>
      <c r="E156" s="158"/>
      <c r="F156" s="176"/>
      <c r="G156" s="186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</row>
    <row r="157" spans="1:26" ht="13.5" customHeight="1" x14ac:dyDescent="0.25">
      <c r="A157" s="158"/>
      <c r="B157" s="158"/>
      <c r="C157" s="158"/>
      <c r="D157" s="158"/>
      <c r="E157" s="158"/>
      <c r="F157" s="176"/>
      <c r="G157" s="186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spans="1:26" ht="13.5" customHeight="1" x14ac:dyDescent="0.25">
      <c r="A158" s="158"/>
      <c r="B158" s="158"/>
      <c r="C158" s="158"/>
      <c r="D158" s="158"/>
      <c r="E158" s="158"/>
      <c r="F158" s="176"/>
      <c r="G158" s="186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spans="1:26" ht="13.5" customHeight="1" x14ac:dyDescent="0.25">
      <c r="A159" s="158"/>
      <c r="B159" s="158"/>
      <c r="C159" s="158"/>
      <c r="D159" s="158"/>
      <c r="E159" s="158"/>
      <c r="F159" s="176"/>
      <c r="G159" s="186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</row>
    <row r="160" spans="1:26" ht="13.5" customHeight="1" x14ac:dyDescent="0.25">
      <c r="A160" s="158"/>
      <c r="B160" s="158"/>
      <c r="C160" s="158"/>
      <c r="D160" s="158"/>
      <c r="E160" s="158"/>
      <c r="F160" s="176"/>
      <c r="G160" s="186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spans="1:26" ht="13.5" customHeight="1" x14ac:dyDescent="0.25">
      <c r="A161" s="158"/>
      <c r="B161" s="158"/>
      <c r="C161" s="158"/>
      <c r="D161" s="158"/>
      <c r="E161" s="158"/>
      <c r="F161" s="176"/>
      <c r="G161" s="186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6" ht="13.5" customHeight="1" x14ac:dyDescent="0.25">
      <c r="A162" s="158"/>
      <c r="B162" s="158"/>
      <c r="C162" s="158"/>
      <c r="D162" s="158"/>
      <c r="E162" s="158"/>
      <c r="F162" s="176"/>
      <c r="G162" s="186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6" ht="13.5" customHeight="1" x14ac:dyDescent="0.25">
      <c r="A163" s="158"/>
      <c r="B163" s="158"/>
      <c r="C163" s="158"/>
      <c r="D163" s="158"/>
      <c r="E163" s="158"/>
      <c r="F163" s="176"/>
      <c r="G163" s="186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6" ht="13.5" customHeight="1" x14ac:dyDescent="0.25">
      <c r="A164" s="158"/>
      <c r="B164" s="158"/>
      <c r="C164" s="158"/>
      <c r="D164" s="158"/>
      <c r="E164" s="158"/>
      <c r="F164" s="176"/>
      <c r="G164" s="186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spans="1:26" ht="13.5" customHeight="1" x14ac:dyDescent="0.25">
      <c r="A165" s="158"/>
      <c r="B165" s="158"/>
      <c r="C165" s="158"/>
      <c r="D165" s="158"/>
      <c r="E165" s="158"/>
      <c r="F165" s="176"/>
      <c r="G165" s="186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spans="1:26" ht="13.5" customHeight="1" x14ac:dyDescent="0.25">
      <c r="A166" s="158"/>
      <c r="B166" s="158"/>
      <c r="C166" s="158"/>
      <c r="D166" s="158"/>
      <c r="E166" s="158"/>
      <c r="F166" s="176"/>
      <c r="G166" s="186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spans="1:26" ht="13.5" customHeight="1" x14ac:dyDescent="0.25">
      <c r="A167" s="158"/>
      <c r="B167" s="158"/>
      <c r="C167" s="158"/>
      <c r="D167" s="158"/>
      <c r="E167" s="158"/>
      <c r="F167" s="176"/>
      <c r="G167" s="186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spans="1:26" ht="13.5" customHeight="1" x14ac:dyDescent="0.25">
      <c r="A168" s="158"/>
      <c r="B168" s="158"/>
      <c r="C168" s="158"/>
      <c r="D168" s="158"/>
      <c r="E168" s="158"/>
      <c r="F168" s="176"/>
      <c r="G168" s="186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spans="1:26" ht="13.5" customHeight="1" x14ac:dyDescent="0.25">
      <c r="A169" s="158"/>
      <c r="B169" s="158"/>
      <c r="C169" s="158"/>
      <c r="D169" s="158"/>
      <c r="E169" s="158"/>
      <c r="F169" s="176"/>
      <c r="G169" s="186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spans="1:26" ht="13.5" customHeight="1" x14ac:dyDescent="0.25">
      <c r="A170" s="158"/>
      <c r="B170" s="158"/>
      <c r="C170" s="158"/>
      <c r="D170" s="158"/>
      <c r="E170" s="158"/>
      <c r="F170" s="176"/>
      <c r="G170" s="186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spans="1:26" ht="13.5" customHeight="1" x14ac:dyDescent="0.25">
      <c r="A171" s="158"/>
      <c r="B171" s="158"/>
      <c r="C171" s="158"/>
      <c r="D171" s="158"/>
      <c r="E171" s="158"/>
      <c r="F171" s="176"/>
      <c r="G171" s="186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spans="1:26" ht="13.5" customHeight="1" x14ac:dyDescent="0.25">
      <c r="A172" s="158"/>
      <c r="B172" s="158"/>
      <c r="C172" s="158"/>
      <c r="D172" s="158"/>
      <c r="E172" s="158"/>
      <c r="F172" s="176"/>
      <c r="G172" s="186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spans="1:26" ht="13.5" customHeight="1" x14ac:dyDescent="0.25">
      <c r="A173" s="158"/>
      <c r="B173" s="158"/>
      <c r="C173" s="158"/>
      <c r="D173" s="158"/>
      <c r="E173" s="158"/>
      <c r="F173" s="176"/>
      <c r="G173" s="186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spans="1:26" ht="13.5" customHeight="1" x14ac:dyDescent="0.25">
      <c r="A174" s="158"/>
      <c r="B174" s="158"/>
      <c r="C174" s="158"/>
      <c r="D174" s="158"/>
      <c r="E174" s="158"/>
      <c r="F174" s="176"/>
      <c r="G174" s="186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spans="1:26" ht="13.5" customHeight="1" x14ac:dyDescent="0.25">
      <c r="A175" s="158"/>
      <c r="B175" s="158"/>
      <c r="C175" s="158"/>
      <c r="D175" s="158"/>
      <c r="E175" s="158"/>
      <c r="F175" s="176"/>
      <c r="G175" s="186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ht="13.5" customHeight="1" x14ac:dyDescent="0.25">
      <c r="A176" s="158"/>
      <c r="B176" s="158"/>
      <c r="C176" s="158"/>
      <c r="D176" s="158"/>
      <c r="E176" s="158"/>
      <c r="F176" s="176"/>
      <c r="G176" s="186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spans="1:26" ht="13.5" customHeight="1" x14ac:dyDescent="0.25">
      <c r="A177" s="158"/>
      <c r="B177" s="158"/>
      <c r="C177" s="158"/>
      <c r="D177" s="158"/>
      <c r="E177" s="158"/>
      <c r="F177" s="176"/>
      <c r="G177" s="186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spans="1:26" ht="13.5" customHeight="1" x14ac:dyDescent="0.25">
      <c r="A178" s="158"/>
      <c r="B178" s="158"/>
      <c r="C178" s="158"/>
      <c r="D178" s="158"/>
      <c r="E178" s="158"/>
      <c r="F178" s="176"/>
      <c r="G178" s="186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spans="1:26" ht="13.5" customHeight="1" x14ac:dyDescent="0.25">
      <c r="A179" s="158"/>
      <c r="B179" s="158"/>
      <c r="C179" s="158"/>
      <c r="D179" s="158"/>
      <c r="E179" s="158"/>
      <c r="F179" s="176"/>
      <c r="G179" s="186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spans="1:26" ht="13.5" customHeight="1" x14ac:dyDescent="0.25">
      <c r="A180" s="158"/>
      <c r="B180" s="158"/>
      <c r="C180" s="158"/>
      <c r="D180" s="158"/>
      <c r="E180" s="158"/>
      <c r="F180" s="176"/>
      <c r="G180" s="186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spans="1:26" ht="13.5" customHeight="1" x14ac:dyDescent="0.25">
      <c r="A181" s="158"/>
      <c r="B181" s="158"/>
      <c r="C181" s="158"/>
      <c r="D181" s="158"/>
      <c r="E181" s="158"/>
      <c r="F181" s="176"/>
      <c r="G181" s="186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spans="1:26" ht="13.5" customHeight="1" x14ac:dyDescent="0.25">
      <c r="A182" s="158"/>
      <c r="B182" s="158"/>
      <c r="C182" s="158"/>
      <c r="D182" s="158"/>
      <c r="E182" s="158"/>
      <c r="F182" s="176"/>
      <c r="G182" s="186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spans="1:26" ht="13.5" customHeight="1" x14ac:dyDescent="0.25">
      <c r="A183" s="158"/>
      <c r="B183" s="158"/>
      <c r="C183" s="158"/>
      <c r="D183" s="158"/>
      <c r="E183" s="158"/>
      <c r="F183" s="176"/>
      <c r="G183" s="186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spans="1:26" ht="13.5" customHeight="1" x14ac:dyDescent="0.25">
      <c r="A184" s="158"/>
      <c r="B184" s="158"/>
      <c r="C184" s="158"/>
      <c r="D184" s="158"/>
      <c r="E184" s="158"/>
      <c r="F184" s="176"/>
      <c r="G184" s="186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spans="1:26" ht="13.5" customHeight="1" x14ac:dyDescent="0.25">
      <c r="A185" s="158"/>
      <c r="B185" s="158"/>
      <c r="C185" s="158"/>
      <c r="D185" s="158"/>
      <c r="E185" s="158"/>
      <c r="F185" s="176"/>
      <c r="G185" s="186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spans="1:26" ht="13.5" customHeight="1" x14ac:dyDescent="0.25">
      <c r="A186" s="158"/>
      <c r="B186" s="158"/>
      <c r="C186" s="158"/>
      <c r="D186" s="158"/>
      <c r="E186" s="158"/>
      <c r="F186" s="176"/>
      <c r="G186" s="186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spans="1:26" ht="13.5" customHeight="1" x14ac:dyDescent="0.25">
      <c r="A187" s="158"/>
      <c r="B187" s="158"/>
      <c r="C187" s="158"/>
      <c r="D187" s="158"/>
      <c r="E187" s="158"/>
      <c r="F187" s="176"/>
      <c r="G187" s="186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spans="1:26" ht="13.5" customHeight="1" x14ac:dyDescent="0.25">
      <c r="A188" s="158"/>
      <c r="B188" s="158"/>
      <c r="C188" s="158"/>
      <c r="D188" s="158"/>
      <c r="E188" s="158"/>
      <c r="F188" s="176"/>
      <c r="G188" s="186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spans="1:26" ht="13.5" customHeight="1" x14ac:dyDescent="0.25">
      <c r="A189" s="158"/>
      <c r="B189" s="158"/>
      <c r="C189" s="158"/>
      <c r="D189" s="158"/>
      <c r="E189" s="158"/>
      <c r="F189" s="176"/>
      <c r="G189" s="186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spans="1:26" ht="13.5" customHeight="1" x14ac:dyDescent="0.25">
      <c r="A190" s="158"/>
      <c r="B190" s="158"/>
      <c r="C190" s="158"/>
      <c r="D190" s="158"/>
      <c r="E190" s="158"/>
      <c r="F190" s="176"/>
      <c r="G190" s="186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 ht="13.5" customHeight="1" x14ac:dyDescent="0.25">
      <c r="A191" s="158"/>
      <c r="B191" s="158"/>
      <c r="C191" s="158"/>
      <c r="D191" s="158"/>
      <c r="E191" s="158"/>
      <c r="F191" s="176"/>
      <c r="G191" s="186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spans="1:26" ht="13.5" customHeight="1" x14ac:dyDescent="0.25">
      <c r="A192" s="158"/>
      <c r="B192" s="158"/>
      <c r="C192" s="158"/>
      <c r="D192" s="158"/>
      <c r="E192" s="158"/>
      <c r="F192" s="176"/>
      <c r="G192" s="186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spans="1:26" ht="13.5" customHeight="1" x14ac:dyDescent="0.25">
      <c r="A193" s="158"/>
      <c r="B193" s="158"/>
      <c r="C193" s="158"/>
      <c r="D193" s="158"/>
      <c r="E193" s="158"/>
      <c r="F193" s="176"/>
      <c r="G193" s="186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spans="1:26" ht="13.5" customHeight="1" x14ac:dyDescent="0.25">
      <c r="A194" s="158"/>
      <c r="B194" s="158"/>
      <c r="C194" s="158"/>
      <c r="D194" s="158"/>
      <c r="E194" s="158"/>
      <c r="F194" s="176"/>
      <c r="G194" s="186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spans="1:26" ht="13.5" customHeight="1" x14ac:dyDescent="0.25">
      <c r="A195" s="158"/>
      <c r="B195" s="158"/>
      <c r="C195" s="158"/>
      <c r="D195" s="158"/>
      <c r="E195" s="158"/>
      <c r="F195" s="176"/>
      <c r="G195" s="186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spans="1:26" ht="13.5" customHeight="1" x14ac:dyDescent="0.25">
      <c r="A196" s="158"/>
      <c r="B196" s="158"/>
      <c r="C196" s="158"/>
      <c r="D196" s="158"/>
      <c r="E196" s="158"/>
      <c r="F196" s="176"/>
      <c r="G196" s="186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spans="1:26" ht="13.5" customHeight="1" x14ac:dyDescent="0.25">
      <c r="A197" s="158"/>
      <c r="B197" s="158"/>
      <c r="C197" s="158"/>
      <c r="D197" s="158"/>
      <c r="E197" s="158"/>
      <c r="F197" s="176"/>
      <c r="G197" s="186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spans="1:26" ht="13.5" customHeight="1" x14ac:dyDescent="0.25">
      <c r="A198" s="158"/>
      <c r="B198" s="158"/>
      <c r="C198" s="158"/>
      <c r="D198" s="158"/>
      <c r="E198" s="158"/>
      <c r="F198" s="176"/>
      <c r="G198" s="186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spans="1:26" ht="13.5" customHeight="1" x14ac:dyDescent="0.25">
      <c r="A199" s="158"/>
      <c r="B199" s="158"/>
      <c r="C199" s="158"/>
      <c r="D199" s="158"/>
      <c r="E199" s="158"/>
      <c r="F199" s="176"/>
      <c r="G199" s="186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spans="1:26" ht="13.5" customHeight="1" x14ac:dyDescent="0.25">
      <c r="A200" s="158"/>
      <c r="B200" s="158"/>
      <c r="C200" s="158"/>
      <c r="D200" s="158"/>
      <c r="E200" s="158"/>
      <c r="F200" s="176"/>
      <c r="G200" s="186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spans="1:26" ht="13.5" customHeight="1" x14ac:dyDescent="0.25">
      <c r="A201" s="158"/>
      <c r="B201" s="158"/>
      <c r="C201" s="158"/>
      <c r="D201" s="158"/>
      <c r="E201" s="158"/>
      <c r="F201" s="176"/>
      <c r="G201" s="186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spans="1:26" ht="13.5" customHeight="1" x14ac:dyDescent="0.25">
      <c r="A202" s="158"/>
      <c r="B202" s="158"/>
      <c r="C202" s="158"/>
      <c r="D202" s="158"/>
      <c r="E202" s="158"/>
      <c r="F202" s="176"/>
      <c r="G202" s="186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spans="1:26" ht="13.5" customHeight="1" x14ac:dyDescent="0.25">
      <c r="A203" s="158"/>
      <c r="B203" s="158"/>
      <c r="C203" s="158"/>
      <c r="D203" s="158"/>
      <c r="E203" s="158"/>
      <c r="F203" s="176"/>
      <c r="G203" s="186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spans="1:26" ht="13.5" customHeight="1" x14ac:dyDescent="0.25">
      <c r="A204" s="158"/>
      <c r="B204" s="158"/>
      <c r="C204" s="158"/>
      <c r="D204" s="158"/>
      <c r="E204" s="158"/>
      <c r="F204" s="176"/>
      <c r="G204" s="186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spans="1:26" ht="13.5" customHeight="1" x14ac:dyDescent="0.25">
      <c r="A205" s="158"/>
      <c r="B205" s="158"/>
      <c r="C205" s="158"/>
      <c r="D205" s="158"/>
      <c r="E205" s="158"/>
      <c r="F205" s="176"/>
      <c r="G205" s="186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spans="1:26" ht="13.5" customHeight="1" x14ac:dyDescent="0.25">
      <c r="A206" s="158"/>
      <c r="B206" s="158"/>
      <c r="C206" s="158"/>
      <c r="D206" s="158"/>
      <c r="E206" s="158"/>
      <c r="F206" s="176"/>
      <c r="G206" s="186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spans="1:26" ht="13.5" customHeight="1" x14ac:dyDescent="0.25">
      <c r="A207" s="158"/>
      <c r="B207" s="158"/>
      <c r="C207" s="158"/>
      <c r="D207" s="158"/>
      <c r="E207" s="158"/>
      <c r="F207" s="176"/>
      <c r="G207" s="186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spans="1:26" ht="13.5" customHeight="1" x14ac:dyDescent="0.25">
      <c r="A208" s="158"/>
      <c r="B208" s="158"/>
      <c r="C208" s="158"/>
      <c r="D208" s="158"/>
      <c r="E208" s="158"/>
      <c r="F208" s="176"/>
      <c r="G208" s="186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spans="1:26" ht="13.5" customHeight="1" x14ac:dyDescent="0.25">
      <c r="A209" s="158"/>
      <c r="B209" s="158"/>
      <c r="C209" s="158"/>
      <c r="D209" s="158"/>
      <c r="E209" s="158"/>
      <c r="F209" s="176"/>
      <c r="G209" s="186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spans="1:26" ht="13.5" customHeight="1" x14ac:dyDescent="0.25">
      <c r="A210" s="158"/>
      <c r="B210" s="158"/>
      <c r="C210" s="158"/>
      <c r="D210" s="158"/>
      <c r="E210" s="158"/>
      <c r="F210" s="176"/>
      <c r="G210" s="186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spans="1:26" ht="13.5" customHeight="1" x14ac:dyDescent="0.25">
      <c r="A211" s="158"/>
      <c r="B211" s="158"/>
      <c r="C211" s="158"/>
      <c r="D211" s="158"/>
      <c r="E211" s="158"/>
      <c r="F211" s="176"/>
      <c r="G211" s="186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spans="1:26" ht="13.5" customHeight="1" x14ac:dyDescent="0.25">
      <c r="A212" s="158"/>
      <c r="B212" s="158"/>
      <c r="C212" s="158"/>
      <c r="D212" s="158"/>
      <c r="E212" s="158"/>
      <c r="F212" s="176"/>
      <c r="G212" s="186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spans="1:26" ht="13.5" customHeight="1" x14ac:dyDescent="0.25">
      <c r="A213" s="158"/>
      <c r="B213" s="158"/>
      <c r="C213" s="158"/>
      <c r="D213" s="158"/>
      <c r="E213" s="158"/>
      <c r="F213" s="176"/>
      <c r="G213" s="186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spans="1:26" ht="13.5" customHeight="1" x14ac:dyDescent="0.25">
      <c r="A214" s="158"/>
      <c r="B214" s="158"/>
      <c r="C214" s="158"/>
      <c r="D214" s="158"/>
      <c r="E214" s="158"/>
      <c r="F214" s="176"/>
      <c r="G214" s="186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6" ht="13.5" customHeight="1" x14ac:dyDescent="0.25">
      <c r="A215" s="158"/>
      <c r="B215" s="158"/>
      <c r="C215" s="158"/>
      <c r="D215" s="158"/>
      <c r="E215" s="158"/>
      <c r="F215" s="176"/>
      <c r="G215" s="186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6" ht="13.5" customHeight="1" x14ac:dyDescent="0.25">
      <c r="A216" s="158"/>
      <c r="B216" s="158"/>
      <c r="C216" s="158"/>
      <c r="D216" s="158"/>
      <c r="E216" s="158"/>
      <c r="F216" s="176"/>
      <c r="G216" s="186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6" ht="13.5" customHeight="1" x14ac:dyDescent="0.25">
      <c r="A217" s="158"/>
      <c r="B217" s="158"/>
      <c r="C217" s="158"/>
      <c r="D217" s="158"/>
      <c r="E217" s="158"/>
      <c r="F217" s="176"/>
      <c r="G217" s="186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spans="1:26" ht="13.5" customHeight="1" x14ac:dyDescent="0.25">
      <c r="A218" s="158"/>
      <c r="B218" s="158"/>
      <c r="C218" s="158"/>
      <c r="D218" s="158"/>
      <c r="E218" s="158"/>
      <c r="F218" s="176"/>
      <c r="G218" s="186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spans="1:26" ht="13.5" customHeight="1" x14ac:dyDescent="0.25">
      <c r="A219" s="158"/>
      <c r="B219" s="158"/>
      <c r="C219" s="158"/>
      <c r="D219" s="158"/>
      <c r="E219" s="158"/>
      <c r="F219" s="176"/>
      <c r="G219" s="186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spans="1:26" ht="13.5" customHeight="1" x14ac:dyDescent="0.25">
      <c r="A220" s="158"/>
      <c r="B220" s="158"/>
      <c r="C220" s="158"/>
      <c r="D220" s="158"/>
      <c r="E220" s="158"/>
      <c r="F220" s="176"/>
      <c r="G220" s="186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spans="1:26" ht="13.5" customHeight="1" x14ac:dyDescent="0.25">
      <c r="A221" s="158"/>
      <c r="B221" s="158"/>
      <c r="C221" s="158"/>
      <c r="D221" s="158"/>
      <c r="E221" s="158"/>
      <c r="F221" s="176"/>
      <c r="G221" s="186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spans="1:26" ht="13.5" customHeight="1" x14ac:dyDescent="0.25">
      <c r="A222" s="158"/>
      <c r="B222" s="158"/>
      <c r="C222" s="158"/>
      <c r="D222" s="158"/>
      <c r="E222" s="158"/>
      <c r="F222" s="176"/>
      <c r="G222" s="186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spans="1:26" ht="13.5" customHeight="1" x14ac:dyDescent="0.25">
      <c r="A223" s="158"/>
      <c r="B223" s="158"/>
      <c r="C223" s="158"/>
      <c r="D223" s="158"/>
      <c r="E223" s="158"/>
      <c r="F223" s="176"/>
      <c r="G223" s="186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spans="1:26" ht="13.5" customHeight="1" x14ac:dyDescent="0.25">
      <c r="A224" s="158"/>
      <c r="B224" s="158"/>
      <c r="C224" s="158"/>
      <c r="D224" s="158"/>
      <c r="E224" s="158"/>
      <c r="F224" s="176"/>
      <c r="G224" s="186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spans="1:26" ht="13.5" customHeight="1" x14ac:dyDescent="0.25">
      <c r="A225" s="158"/>
      <c r="B225" s="158"/>
      <c r="C225" s="158"/>
      <c r="D225" s="158"/>
      <c r="E225" s="158"/>
      <c r="F225" s="176"/>
      <c r="G225" s="186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spans="1:26" ht="13.5" customHeight="1" x14ac:dyDescent="0.25">
      <c r="A226" s="158"/>
      <c r="B226" s="158"/>
      <c r="C226" s="158"/>
      <c r="D226" s="158"/>
      <c r="E226" s="158"/>
      <c r="F226" s="176"/>
      <c r="G226" s="186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spans="1:26" ht="13.5" customHeight="1" x14ac:dyDescent="0.25">
      <c r="A227" s="158"/>
      <c r="B227" s="158"/>
      <c r="C227" s="158"/>
      <c r="D227" s="158"/>
      <c r="E227" s="158"/>
      <c r="F227" s="176"/>
      <c r="G227" s="186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spans="1:26" ht="13.5" customHeight="1" x14ac:dyDescent="0.25">
      <c r="A228" s="158"/>
      <c r="B228" s="158"/>
      <c r="C228" s="158"/>
      <c r="D228" s="158"/>
      <c r="E228" s="158"/>
      <c r="F228" s="176"/>
      <c r="G228" s="186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spans="1:26" ht="13.5" customHeight="1" x14ac:dyDescent="0.25">
      <c r="A229" s="158"/>
      <c r="B229" s="158"/>
      <c r="C229" s="158"/>
      <c r="D229" s="158"/>
      <c r="E229" s="158"/>
      <c r="F229" s="176"/>
      <c r="G229" s="186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spans="1:26" ht="13.5" customHeight="1" x14ac:dyDescent="0.25">
      <c r="A230" s="158"/>
      <c r="B230" s="158"/>
      <c r="C230" s="158"/>
      <c r="D230" s="158"/>
      <c r="E230" s="158"/>
      <c r="F230" s="176"/>
      <c r="G230" s="186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spans="1:26" ht="13.5" customHeight="1" x14ac:dyDescent="0.25">
      <c r="A231" s="158"/>
      <c r="B231" s="158"/>
      <c r="C231" s="158"/>
      <c r="D231" s="158"/>
      <c r="E231" s="158"/>
      <c r="F231" s="176"/>
      <c r="G231" s="186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spans="1:26" ht="13.5" customHeight="1" x14ac:dyDescent="0.25">
      <c r="A232" s="158"/>
      <c r="B232" s="158"/>
      <c r="C232" s="158"/>
      <c r="D232" s="158"/>
      <c r="E232" s="158"/>
      <c r="F232" s="176"/>
      <c r="G232" s="186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spans="1:26" ht="13.5" customHeight="1" x14ac:dyDescent="0.25">
      <c r="A233" s="158"/>
      <c r="B233" s="158"/>
      <c r="C233" s="158"/>
      <c r="D233" s="158"/>
      <c r="E233" s="158"/>
      <c r="F233" s="176"/>
      <c r="G233" s="186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spans="1:26" ht="13.5" customHeight="1" x14ac:dyDescent="0.25">
      <c r="A234" s="158"/>
      <c r="B234" s="158"/>
      <c r="C234" s="158"/>
      <c r="D234" s="158"/>
      <c r="E234" s="158"/>
      <c r="F234" s="176"/>
      <c r="G234" s="186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spans="1:26" ht="13.5" customHeight="1" x14ac:dyDescent="0.25">
      <c r="A235" s="158"/>
      <c r="B235" s="158"/>
      <c r="C235" s="158"/>
      <c r="D235" s="158"/>
      <c r="E235" s="158"/>
      <c r="F235" s="176"/>
      <c r="G235" s="186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26" ht="13.5" customHeight="1" x14ac:dyDescent="0.25">
      <c r="A236" s="158"/>
      <c r="B236" s="158"/>
      <c r="C236" s="158"/>
      <c r="D236" s="158"/>
      <c r="E236" s="158"/>
      <c r="F236" s="176"/>
      <c r="G236" s="186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spans="1:26" ht="13.5" customHeight="1" x14ac:dyDescent="0.25">
      <c r="A237" s="158"/>
      <c r="B237" s="158"/>
      <c r="C237" s="158"/>
      <c r="D237" s="158"/>
      <c r="E237" s="158"/>
      <c r="F237" s="176"/>
      <c r="G237" s="186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spans="1:26" ht="13.5" customHeight="1" x14ac:dyDescent="0.25">
      <c r="A238" s="158"/>
      <c r="B238" s="158"/>
      <c r="C238" s="158"/>
      <c r="D238" s="158"/>
      <c r="E238" s="158"/>
      <c r="F238" s="176"/>
      <c r="G238" s="186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spans="1:26" ht="13.5" customHeight="1" x14ac:dyDescent="0.25">
      <c r="A239" s="158"/>
      <c r="B239" s="158"/>
      <c r="C239" s="158"/>
      <c r="D239" s="158"/>
      <c r="E239" s="158"/>
      <c r="F239" s="176"/>
      <c r="G239" s="186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spans="1:26" ht="13.5" customHeight="1" x14ac:dyDescent="0.25">
      <c r="A240" s="158"/>
      <c r="B240" s="158"/>
      <c r="C240" s="158"/>
      <c r="D240" s="158"/>
      <c r="E240" s="158"/>
      <c r="F240" s="176"/>
      <c r="G240" s="186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spans="1:26" ht="13.5" customHeight="1" x14ac:dyDescent="0.25">
      <c r="A241" s="158"/>
      <c r="B241" s="158"/>
      <c r="C241" s="158"/>
      <c r="D241" s="158"/>
      <c r="E241" s="158"/>
      <c r="F241" s="176"/>
      <c r="G241" s="186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</row>
    <row r="242" spans="1:26" ht="13.5" customHeight="1" x14ac:dyDescent="0.25">
      <c r="A242" s="158"/>
      <c r="B242" s="158"/>
      <c r="C242" s="158"/>
      <c r="D242" s="158"/>
      <c r="E242" s="158"/>
      <c r="F242" s="176"/>
      <c r="G242" s="186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</row>
    <row r="243" spans="1:26" ht="13.5" customHeight="1" x14ac:dyDescent="0.25">
      <c r="A243" s="158"/>
      <c r="B243" s="158"/>
      <c r="C243" s="158"/>
      <c r="D243" s="158"/>
      <c r="E243" s="158"/>
      <c r="F243" s="176"/>
      <c r="G243" s="186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</row>
    <row r="244" spans="1:26" ht="13.5" customHeight="1" x14ac:dyDescent="0.25">
      <c r="A244" s="158"/>
      <c r="B244" s="158"/>
      <c r="C244" s="158"/>
      <c r="D244" s="158"/>
      <c r="E244" s="158"/>
      <c r="F244" s="176"/>
      <c r="G244" s="186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</row>
    <row r="245" spans="1:26" ht="13.5" customHeight="1" x14ac:dyDescent="0.25">
      <c r="A245" s="158"/>
      <c r="B245" s="158"/>
      <c r="C245" s="158"/>
      <c r="D245" s="158"/>
      <c r="E245" s="158"/>
      <c r="F245" s="176"/>
      <c r="G245" s="186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</row>
    <row r="246" spans="1:26" ht="13.5" customHeight="1" x14ac:dyDescent="0.25">
      <c r="A246" s="158"/>
      <c r="B246" s="158"/>
      <c r="C246" s="158"/>
      <c r="D246" s="158"/>
      <c r="E246" s="158"/>
      <c r="F246" s="176"/>
      <c r="G246" s="186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</row>
    <row r="247" spans="1:26" ht="13.5" customHeight="1" x14ac:dyDescent="0.25">
      <c r="A247" s="158"/>
      <c r="B247" s="158"/>
      <c r="C247" s="158"/>
      <c r="D247" s="158"/>
      <c r="E247" s="158"/>
      <c r="F247" s="176"/>
      <c r="G247" s="186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</row>
    <row r="248" spans="1:26" ht="13.5" customHeight="1" x14ac:dyDescent="0.25">
      <c r="A248" s="158"/>
      <c r="B248" s="158"/>
      <c r="C248" s="158"/>
      <c r="D248" s="158"/>
      <c r="E248" s="158"/>
      <c r="F248" s="176"/>
      <c r="G248" s="186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</row>
    <row r="249" spans="1:26" ht="13.5" customHeight="1" x14ac:dyDescent="0.25">
      <c r="A249" s="158"/>
      <c r="B249" s="158"/>
      <c r="C249" s="158"/>
      <c r="D249" s="158"/>
      <c r="E249" s="158"/>
      <c r="F249" s="176"/>
      <c r="G249" s="186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</row>
    <row r="250" spans="1:26" ht="13.5" customHeight="1" x14ac:dyDescent="0.25">
      <c r="A250" s="158"/>
      <c r="B250" s="158"/>
      <c r="C250" s="158"/>
      <c r="D250" s="158"/>
      <c r="E250" s="158"/>
      <c r="F250" s="176"/>
      <c r="G250" s="186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</row>
    <row r="251" spans="1:26" ht="13.5" customHeight="1" x14ac:dyDescent="0.25">
      <c r="A251" s="158"/>
      <c r="B251" s="158"/>
      <c r="C251" s="158"/>
      <c r="D251" s="158"/>
      <c r="E251" s="158"/>
      <c r="F251" s="176"/>
      <c r="G251" s="186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</row>
    <row r="252" spans="1:26" ht="13.5" customHeight="1" x14ac:dyDescent="0.25">
      <c r="A252" s="158"/>
      <c r="B252" s="158"/>
      <c r="C252" s="158"/>
      <c r="D252" s="158"/>
      <c r="E252" s="158"/>
      <c r="F252" s="176"/>
      <c r="G252" s="186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</row>
    <row r="253" spans="1:26" ht="13.5" customHeight="1" x14ac:dyDescent="0.25">
      <c r="A253" s="158"/>
      <c r="B253" s="158"/>
      <c r="C253" s="158"/>
      <c r="D253" s="158"/>
      <c r="E253" s="158"/>
      <c r="F253" s="176"/>
      <c r="G253" s="186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</row>
    <row r="254" spans="1:26" ht="13.5" customHeight="1" x14ac:dyDescent="0.25">
      <c r="A254" s="158"/>
      <c r="B254" s="158"/>
      <c r="C254" s="158"/>
      <c r="D254" s="158"/>
      <c r="E254" s="158"/>
      <c r="F254" s="176"/>
      <c r="G254" s="186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</row>
    <row r="255" spans="1:26" ht="13.5" customHeight="1" x14ac:dyDescent="0.25">
      <c r="A255" s="158"/>
      <c r="B255" s="158"/>
      <c r="C255" s="158"/>
      <c r="D255" s="158"/>
      <c r="E255" s="158"/>
      <c r="F255" s="176"/>
      <c r="G255" s="186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</row>
    <row r="256" spans="1:26" ht="13.5" customHeight="1" x14ac:dyDescent="0.25">
      <c r="A256" s="158"/>
      <c r="B256" s="158"/>
      <c r="C256" s="158"/>
      <c r="D256" s="158"/>
      <c r="E256" s="158"/>
      <c r="F256" s="176"/>
      <c r="G256" s="186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</row>
    <row r="257" spans="1:26" ht="13.5" customHeight="1" x14ac:dyDescent="0.25">
      <c r="A257" s="158"/>
      <c r="B257" s="158"/>
      <c r="C257" s="158"/>
      <c r="D257" s="158"/>
      <c r="E257" s="158"/>
      <c r="F257" s="176"/>
      <c r="G257" s="186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</row>
    <row r="258" spans="1:26" ht="13.5" customHeight="1" x14ac:dyDescent="0.25">
      <c r="A258" s="158"/>
      <c r="B258" s="158"/>
      <c r="C258" s="158"/>
      <c r="D258" s="158"/>
      <c r="E258" s="158"/>
      <c r="F258" s="176"/>
      <c r="G258" s="186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</row>
    <row r="259" spans="1:26" ht="13.5" customHeight="1" x14ac:dyDescent="0.25">
      <c r="A259" s="158"/>
      <c r="B259" s="158"/>
      <c r="C259" s="158"/>
      <c r="D259" s="158"/>
      <c r="E259" s="158"/>
      <c r="F259" s="176"/>
      <c r="G259" s="186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</row>
    <row r="260" spans="1:26" ht="13.5" customHeight="1" x14ac:dyDescent="0.25">
      <c r="A260" s="158"/>
      <c r="B260" s="158"/>
      <c r="C260" s="158"/>
      <c r="D260" s="158"/>
      <c r="E260" s="158"/>
      <c r="F260" s="176"/>
      <c r="G260" s="186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</row>
    <row r="261" spans="1:26" ht="13.5" customHeight="1" x14ac:dyDescent="0.25">
      <c r="A261" s="158"/>
      <c r="B261" s="158"/>
      <c r="C261" s="158"/>
      <c r="D261" s="158"/>
      <c r="E261" s="158"/>
      <c r="F261" s="176"/>
      <c r="G261" s="186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</row>
    <row r="262" spans="1:26" ht="13.5" customHeight="1" x14ac:dyDescent="0.25">
      <c r="A262" s="158"/>
      <c r="B262" s="158"/>
      <c r="C262" s="158"/>
      <c r="D262" s="158"/>
      <c r="E262" s="158"/>
      <c r="F262" s="176"/>
      <c r="G262" s="186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</row>
    <row r="263" spans="1:26" ht="13.5" customHeight="1" x14ac:dyDescent="0.25">
      <c r="A263" s="158"/>
      <c r="B263" s="158"/>
      <c r="C263" s="158"/>
      <c r="D263" s="158"/>
      <c r="E263" s="158"/>
      <c r="F263" s="176"/>
      <c r="G263" s="186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</row>
    <row r="264" spans="1:26" ht="13.5" customHeight="1" x14ac:dyDescent="0.25">
      <c r="A264" s="158"/>
      <c r="B264" s="158"/>
      <c r="C264" s="158"/>
      <c r="D264" s="158"/>
      <c r="E264" s="158"/>
      <c r="F264" s="176"/>
      <c r="G264" s="186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</row>
    <row r="265" spans="1:26" ht="13.5" customHeight="1" x14ac:dyDescent="0.25">
      <c r="A265" s="158"/>
      <c r="B265" s="158"/>
      <c r="C265" s="158"/>
      <c r="D265" s="158"/>
      <c r="E265" s="158"/>
      <c r="F265" s="176"/>
      <c r="G265" s="186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spans="1:26" ht="13.5" customHeight="1" x14ac:dyDescent="0.25">
      <c r="A266" s="158"/>
      <c r="B266" s="158"/>
      <c r="C266" s="158"/>
      <c r="D266" s="158"/>
      <c r="E266" s="158"/>
      <c r="F266" s="176"/>
      <c r="G266" s="186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spans="1:26" ht="13.5" customHeight="1" x14ac:dyDescent="0.25">
      <c r="A267" s="158"/>
      <c r="B267" s="158"/>
      <c r="C267" s="158"/>
      <c r="D267" s="158"/>
      <c r="E267" s="158"/>
      <c r="F267" s="176"/>
      <c r="G267" s="186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spans="1:26" ht="13.5" customHeight="1" x14ac:dyDescent="0.25">
      <c r="A268" s="158"/>
      <c r="B268" s="158"/>
      <c r="C268" s="158"/>
      <c r="D268" s="158"/>
      <c r="E268" s="158"/>
      <c r="F268" s="176"/>
      <c r="G268" s="186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</row>
    <row r="269" spans="1:26" ht="13.5" customHeight="1" x14ac:dyDescent="0.25">
      <c r="A269" s="158"/>
      <c r="B269" s="158"/>
      <c r="C269" s="158"/>
      <c r="D269" s="158"/>
      <c r="E269" s="158"/>
      <c r="F269" s="176"/>
      <c r="G269" s="186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</row>
    <row r="270" spans="1:26" ht="13.5" customHeight="1" x14ac:dyDescent="0.25">
      <c r="A270" s="158"/>
      <c r="B270" s="158"/>
      <c r="C270" s="158"/>
      <c r="D270" s="158"/>
      <c r="E270" s="158"/>
      <c r="F270" s="176"/>
      <c r="G270" s="186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</row>
    <row r="271" spans="1:26" ht="13.5" customHeight="1" x14ac:dyDescent="0.25">
      <c r="A271" s="158"/>
      <c r="B271" s="158"/>
      <c r="C271" s="158"/>
      <c r="D271" s="158"/>
      <c r="E271" s="158"/>
      <c r="F271" s="176"/>
      <c r="G271" s="186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</row>
    <row r="272" spans="1:26" ht="13.5" customHeight="1" x14ac:dyDescent="0.25">
      <c r="A272" s="158"/>
      <c r="B272" s="158"/>
      <c r="C272" s="158"/>
      <c r="D272" s="158"/>
      <c r="E272" s="158"/>
      <c r="F272" s="176"/>
      <c r="G272" s="186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</row>
    <row r="273" spans="1:26" ht="13.5" customHeight="1" x14ac:dyDescent="0.25">
      <c r="A273" s="158"/>
      <c r="B273" s="158"/>
      <c r="C273" s="158"/>
      <c r="D273" s="158"/>
      <c r="E273" s="158"/>
      <c r="F273" s="176"/>
      <c r="G273" s="186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</row>
    <row r="274" spans="1:26" ht="13.5" customHeight="1" x14ac:dyDescent="0.25">
      <c r="A274" s="158"/>
      <c r="B274" s="158"/>
      <c r="C274" s="158"/>
      <c r="D274" s="158"/>
      <c r="E274" s="158"/>
      <c r="F274" s="176"/>
      <c r="G274" s="186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</row>
    <row r="275" spans="1:26" ht="13.5" customHeight="1" x14ac:dyDescent="0.25">
      <c r="A275" s="158"/>
      <c r="B275" s="158"/>
      <c r="C275" s="158"/>
      <c r="D275" s="158"/>
      <c r="E275" s="158"/>
      <c r="F275" s="176"/>
      <c r="G275" s="186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</row>
    <row r="276" spans="1:26" ht="13.5" customHeight="1" x14ac:dyDescent="0.25">
      <c r="A276" s="158"/>
      <c r="B276" s="158"/>
      <c r="C276" s="158"/>
      <c r="D276" s="158"/>
      <c r="E276" s="158"/>
      <c r="F276" s="176"/>
      <c r="G276" s="186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</row>
    <row r="277" spans="1:26" ht="13.5" customHeight="1" x14ac:dyDescent="0.25">
      <c r="A277" s="158"/>
      <c r="B277" s="158"/>
      <c r="C277" s="158"/>
      <c r="D277" s="158"/>
      <c r="E277" s="158"/>
      <c r="F277" s="176"/>
      <c r="G277" s="186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</row>
    <row r="278" spans="1:26" ht="13.5" customHeight="1" x14ac:dyDescent="0.25">
      <c r="A278" s="158"/>
      <c r="B278" s="158"/>
      <c r="C278" s="158"/>
      <c r="D278" s="158"/>
      <c r="E278" s="158"/>
      <c r="F278" s="176"/>
      <c r="G278" s="186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</row>
    <row r="279" spans="1:26" ht="13.5" customHeight="1" x14ac:dyDescent="0.25">
      <c r="A279" s="158"/>
      <c r="B279" s="158"/>
      <c r="C279" s="158"/>
      <c r="D279" s="158"/>
      <c r="E279" s="158"/>
      <c r="F279" s="176"/>
      <c r="G279" s="186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</row>
    <row r="280" spans="1:26" ht="13.5" customHeight="1" x14ac:dyDescent="0.25">
      <c r="A280" s="158"/>
      <c r="B280" s="158"/>
      <c r="C280" s="158"/>
      <c r="D280" s="158"/>
      <c r="E280" s="158"/>
      <c r="F280" s="176"/>
      <c r="G280" s="186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</row>
    <row r="281" spans="1:26" ht="13.5" customHeight="1" x14ac:dyDescent="0.25">
      <c r="A281" s="158"/>
      <c r="B281" s="158"/>
      <c r="C281" s="158"/>
      <c r="D281" s="158"/>
      <c r="E281" s="158"/>
      <c r="F281" s="176"/>
      <c r="G281" s="186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</row>
    <row r="282" spans="1:26" ht="13.5" customHeight="1" x14ac:dyDescent="0.25">
      <c r="A282" s="158"/>
      <c r="B282" s="158"/>
      <c r="C282" s="158"/>
      <c r="D282" s="158"/>
      <c r="E282" s="158"/>
      <c r="F282" s="176"/>
      <c r="G282" s="186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</row>
    <row r="283" spans="1:26" ht="13.5" customHeight="1" x14ac:dyDescent="0.25">
      <c r="A283" s="158"/>
      <c r="B283" s="158"/>
      <c r="C283" s="158"/>
      <c r="D283" s="158"/>
      <c r="E283" s="158"/>
      <c r="F283" s="176"/>
      <c r="G283" s="186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</row>
    <row r="284" spans="1:26" ht="13.5" customHeight="1" x14ac:dyDescent="0.25">
      <c r="A284" s="158"/>
      <c r="B284" s="158"/>
      <c r="C284" s="158"/>
      <c r="D284" s="158"/>
      <c r="E284" s="158"/>
      <c r="F284" s="176"/>
      <c r="G284" s="186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</row>
    <row r="285" spans="1:26" ht="13.5" customHeight="1" x14ac:dyDescent="0.25">
      <c r="A285" s="158"/>
      <c r="B285" s="158"/>
      <c r="C285" s="158"/>
      <c r="D285" s="158"/>
      <c r="E285" s="158"/>
      <c r="F285" s="176"/>
      <c r="G285" s="186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</row>
    <row r="286" spans="1:26" ht="13.5" customHeight="1" x14ac:dyDescent="0.25">
      <c r="A286" s="158"/>
      <c r="B286" s="158"/>
      <c r="C286" s="158"/>
      <c r="D286" s="158"/>
      <c r="E286" s="158"/>
      <c r="F286" s="176"/>
      <c r="G286" s="186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</row>
    <row r="287" spans="1:26" ht="13.5" customHeight="1" x14ac:dyDescent="0.25">
      <c r="A287" s="158"/>
      <c r="B287" s="158"/>
      <c r="C287" s="158"/>
      <c r="D287" s="158"/>
      <c r="E287" s="158"/>
      <c r="F287" s="176"/>
      <c r="G287" s="186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</row>
    <row r="288" spans="1:26" ht="13.5" customHeight="1" x14ac:dyDescent="0.25">
      <c r="A288" s="158"/>
      <c r="B288" s="158"/>
      <c r="C288" s="158"/>
      <c r="D288" s="158"/>
      <c r="E288" s="158"/>
      <c r="F288" s="176"/>
      <c r="G288" s="186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</row>
    <row r="289" spans="1:26" ht="13.5" customHeight="1" x14ac:dyDescent="0.25">
      <c r="A289" s="158"/>
      <c r="B289" s="158"/>
      <c r="C289" s="158"/>
      <c r="D289" s="158"/>
      <c r="E289" s="158"/>
      <c r="F289" s="176"/>
      <c r="G289" s="186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</row>
    <row r="290" spans="1:26" ht="13.5" customHeight="1" x14ac:dyDescent="0.25">
      <c r="A290" s="158"/>
      <c r="B290" s="158"/>
      <c r="C290" s="158"/>
      <c r="D290" s="158"/>
      <c r="E290" s="158"/>
      <c r="F290" s="176"/>
      <c r="G290" s="186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</row>
    <row r="291" spans="1:26" ht="13.5" customHeight="1" x14ac:dyDescent="0.25">
      <c r="A291" s="158"/>
      <c r="B291" s="158"/>
      <c r="C291" s="158"/>
      <c r="D291" s="158"/>
      <c r="E291" s="158"/>
      <c r="F291" s="176"/>
      <c r="G291" s="186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</row>
    <row r="292" spans="1:26" ht="13.5" customHeight="1" x14ac:dyDescent="0.25">
      <c r="A292" s="158"/>
      <c r="B292" s="158"/>
      <c r="C292" s="158"/>
      <c r="D292" s="158"/>
      <c r="E292" s="158"/>
      <c r="F292" s="176"/>
      <c r="G292" s="186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</row>
    <row r="293" spans="1:26" ht="13.5" customHeight="1" x14ac:dyDescent="0.25">
      <c r="A293" s="158"/>
      <c r="B293" s="158"/>
      <c r="C293" s="158"/>
      <c r="D293" s="158"/>
      <c r="E293" s="158"/>
      <c r="F293" s="176"/>
      <c r="G293" s="186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</row>
    <row r="294" spans="1:26" ht="13.5" customHeight="1" x14ac:dyDescent="0.25">
      <c r="A294" s="158"/>
      <c r="B294" s="158"/>
      <c r="C294" s="158"/>
      <c r="D294" s="158"/>
      <c r="E294" s="158"/>
      <c r="F294" s="176"/>
      <c r="G294" s="186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</row>
    <row r="295" spans="1:26" ht="13.5" customHeight="1" x14ac:dyDescent="0.25">
      <c r="A295" s="158"/>
      <c r="B295" s="158"/>
      <c r="C295" s="158"/>
      <c r="D295" s="158"/>
      <c r="E295" s="158"/>
      <c r="F295" s="176"/>
      <c r="G295" s="186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</row>
    <row r="296" spans="1:26" ht="13.5" customHeight="1" x14ac:dyDescent="0.25">
      <c r="A296" s="158"/>
      <c r="B296" s="158"/>
      <c r="C296" s="158"/>
      <c r="D296" s="158"/>
      <c r="E296" s="158"/>
      <c r="F296" s="176"/>
      <c r="G296" s="186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</row>
    <row r="297" spans="1:26" ht="13.5" customHeight="1" x14ac:dyDescent="0.25">
      <c r="A297" s="158"/>
      <c r="B297" s="158"/>
      <c r="C297" s="158"/>
      <c r="D297" s="158"/>
      <c r="E297" s="158"/>
      <c r="F297" s="176"/>
      <c r="G297" s="186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</row>
    <row r="298" spans="1:26" ht="13.5" customHeight="1" x14ac:dyDescent="0.25">
      <c r="A298" s="158"/>
      <c r="B298" s="158"/>
      <c r="C298" s="158"/>
      <c r="D298" s="158"/>
      <c r="E298" s="158"/>
      <c r="F298" s="176"/>
      <c r="G298" s="186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</row>
    <row r="299" spans="1:26" ht="13.5" customHeight="1" x14ac:dyDescent="0.25">
      <c r="A299" s="158"/>
      <c r="B299" s="158"/>
      <c r="C299" s="158"/>
      <c r="D299" s="158"/>
      <c r="E299" s="158"/>
      <c r="F299" s="176"/>
      <c r="G299" s="186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</row>
    <row r="300" spans="1:26" ht="13.5" customHeight="1" x14ac:dyDescent="0.25">
      <c r="A300" s="158"/>
      <c r="B300" s="158"/>
      <c r="C300" s="158"/>
      <c r="D300" s="158"/>
      <c r="E300" s="158"/>
      <c r="F300" s="176"/>
      <c r="G300" s="186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</row>
    <row r="301" spans="1:26" ht="13.5" customHeight="1" x14ac:dyDescent="0.25">
      <c r="A301" s="158"/>
      <c r="B301" s="158"/>
      <c r="C301" s="158"/>
      <c r="D301" s="158"/>
      <c r="E301" s="158"/>
      <c r="F301" s="176"/>
      <c r="G301" s="186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</row>
    <row r="302" spans="1:26" ht="13.5" customHeight="1" x14ac:dyDescent="0.25">
      <c r="A302" s="158"/>
      <c r="B302" s="158"/>
      <c r="C302" s="158"/>
      <c r="D302" s="158"/>
      <c r="E302" s="158"/>
      <c r="F302" s="176"/>
      <c r="G302" s="186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</row>
    <row r="303" spans="1:26" ht="13.5" customHeight="1" x14ac:dyDescent="0.25">
      <c r="A303" s="158"/>
      <c r="B303" s="158"/>
      <c r="C303" s="158"/>
      <c r="D303" s="158"/>
      <c r="E303" s="158"/>
      <c r="F303" s="176"/>
      <c r="G303" s="186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</row>
    <row r="304" spans="1:26" ht="13.5" customHeight="1" x14ac:dyDescent="0.25">
      <c r="A304" s="158"/>
      <c r="B304" s="158"/>
      <c r="C304" s="158"/>
      <c r="D304" s="158"/>
      <c r="E304" s="158"/>
      <c r="F304" s="176"/>
      <c r="G304" s="186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</row>
    <row r="305" spans="1:26" ht="13.5" customHeight="1" x14ac:dyDescent="0.25">
      <c r="A305" s="158"/>
      <c r="B305" s="158"/>
      <c r="C305" s="158"/>
      <c r="D305" s="158"/>
      <c r="E305" s="158"/>
      <c r="F305" s="176"/>
      <c r="G305" s="186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</row>
    <row r="306" spans="1:26" ht="13.5" customHeight="1" x14ac:dyDescent="0.25">
      <c r="A306" s="158"/>
      <c r="B306" s="158"/>
      <c r="C306" s="158"/>
      <c r="D306" s="158"/>
      <c r="E306" s="158"/>
      <c r="F306" s="176"/>
      <c r="G306" s="186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</row>
    <row r="307" spans="1:26" ht="13.5" customHeight="1" x14ac:dyDescent="0.25">
      <c r="A307" s="158"/>
      <c r="B307" s="158"/>
      <c r="C307" s="158"/>
      <c r="D307" s="158"/>
      <c r="E307" s="158"/>
      <c r="F307" s="176"/>
      <c r="G307" s="186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</row>
    <row r="308" spans="1:26" ht="13.5" customHeight="1" x14ac:dyDescent="0.25">
      <c r="A308" s="158"/>
      <c r="B308" s="158"/>
      <c r="C308" s="158"/>
      <c r="D308" s="158"/>
      <c r="E308" s="158"/>
      <c r="F308" s="176"/>
      <c r="G308" s="186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</row>
    <row r="309" spans="1:26" ht="13.5" customHeight="1" x14ac:dyDescent="0.25">
      <c r="A309" s="158"/>
      <c r="B309" s="158"/>
      <c r="C309" s="158"/>
      <c r="D309" s="158"/>
      <c r="E309" s="158"/>
      <c r="F309" s="176"/>
      <c r="G309" s="186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</row>
    <row r="310" spans="1:26" ht="13.5" customHeight="1" x14ac:dyDescent="0.25">
      <c r="A310" s="158"/>
      <c r="B310" s="158"/>
      <c r="C310" s="158"/>
      <c r="D310" s="158"/>
      <c r="E310" s="158"/>
      <c r="F310" s="176"/>
      <c r="G310" s="186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</row>
    <row r="311" spans="1:26" ht="13.5" customHeight="1" x14ac:dyDescent="0.25">
      <c r="A311" s="158"/>
      <c r="B311" s="158"/>
      <c r="C311" s="158"/>
      <c r="D311" s="158"/>
      <c r="E311" s="158"/>
      <c r="F311" s="176"/>
      <c r="G311" s="186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</row>
    <row r="312" spans="1:26" ht="13.5" customHeight="1" x14ac:dyDescent="0.25">
      <c r="A312" s="158"/>
      <c r="B312" s="158"/>
      <c r="C312" s="158"/>
      <c r="D312" s="158"/>
      <c r="E312" s="158"/>
      <c r="F312" s="176"/>
      <c r="G312" s="186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</row>
    <row r="313" spans="1:26" ht="13.5" customHeight="1" x14ac:dyDescent="0.25">
      <c r="A313" s="158"/>
      <c r="B313" s="158"/>
      <c r="C313" s="158"/>
      <c r="D313" s="158"/>
      <c r="E313" s="158"/>
      <c r="F313" s="176"/>
      <c r="G313" s="186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</row>
    <row r="314" spans="1:26" ht="13.5" customHeight="1" x14ac:dyDescent="0.25">
      <c r="A314" s="158"/>
      <c r="B314" s="158"/>
      <c r="C314" s="158"/>
      <c r="D314" s="158"/>
      <c r="E314" s="158"/>
      <c r="F314" s="176"/>
      <c r="G314" s="186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</row>
    <row r="315" spans="1:26" ht="13.5" customHeight="1" x14ac:dyDescent="0.25">
      <c r="A315" s="158"/>
      <c r="B315" s="158"/>
      <c r="C315" s="158"/>
      <c r="D315" s="158"/>
      <c r="E315" s="158"/>
      <c r="F315" s="176"/>
      <c r="G315" s="186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</row>
    <row r="316" spans="1:26" ht="13.5" customHeight="1" x14ac:dyDescent="0.25">
      <c r="A316" s="158"/>
      <c r="B316" s="158"/>
      <c r="C316" s="158"/>
      <c r="D316" s="158"/>
      <c r="E316" s="158"/>
      <c r="F316" s="176"/>
      <c r="G316" s="186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spans="1:26" ht="13.5" customHeight="1" x14ac:dyDescent="0.25">
      <c r="A317" s="158"/>
      <c r="B317" s="158"/>
      <c r="C317" s="158"/>
      <c r="D317" s="158"/>
      <c r="E317" s="158"/>
      <c r="F317" s="176"/>
      <c r="G317" s="186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spans="1:26" ht="13.5" customHeight="1" x14ac:dyDescent="0.25">
      <c r="A318" s="158"/>
      <c r="B318" s="158"/>
      <c r="C318" s="158"/>
      <c r="D318" s="158"/>
      <c r="E318" s="158"/>
      <c r="F318" s="176"/>
      <c r="G318" s="186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spans="1:26" ht="13.5" customHeight="1" x14ac:dyDescent="0.25">
      <c r="A319" s="158"/>
      <c r="B319" s="158"/>
      <c r="C319" s="158"/>
      <c r="D319" s="158"/>
      <c r="E319" s="158"/>
      <c r="F319" s="176"/>
      <c r="G319" s="186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</row>
    <row r="320" spans="1:26" ht="13.5" customHeight="1" x14ac:dyDescent="0.25">
      <c r="A320" s="158"/>
      <c r="B320" s="158"/>
      <c r="C320" s="158"/>
      <c r="D320" s="158"/>
      <c r="E320" s="158"/>
      <c r="F320" s="176"/>
      <c r="G320" s="186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</row>
    <row r="321" spans="1:26" ht="13.5" customHeight="1" x14ac:dyDescent="0.25">
      <c r="A321" s="158"/>
      <c r="B321" s="158"/>
      <c r="C321" s="158"/>
      <c r="D321" s="158"/>
      <c r="E321" s="158"/>
      <c r="F321" s="176"/>
      <c r="G321" s="186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</row>
    <row r="322" spans="1:26" ht="13.5" customHeight="1" x14ac:dyDescent="0.25">
      <c r="A322" s="158"/>
      <c r="B322" s="158"/>
      <c r="C322" s="158"/>
      <c r="D322" s="158"/>
      <c r="E322" s="158"/>
      <c r="F322" s="176"/>
      <c r="G322" s="186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</row>
    <row r="323" spans="1:26" ht="13.5" customHeight="1" x14ac:dyDescent="0.25">
      <c r="A323" s="158"/>
      <c r="B323" s="158"/>
      <c r="C323" s="158"/>
      <c r="D323" s="158"/>
      <c r="E323" s="158"/>
      <c r="F323" s="176"/>
      <c r="G323" s="186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</row>
    <row r="324" spans="1:26" ht="13.5" customHeight="1" x14ac:dyDescent="0.25">
      <c r="A324" s="158"/>
      <c r="B324" s="158"/>
      <c r="C324" s="158"/>
      <c r="D324" s="158"/>
      <c r="E324" s="158"/>
      <c r="F324" s="176"/>
      <c r="G324" s="186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</row>
    <row r="325" spans="1:26" ht="13.5" customHeight="1" x14ac:dyDescent="0.25">
      <c r="A325" s="158"/>
      <c r="B325" s="158"/>
      <c r="C325" s="158"/>
      <c r="D325" s="158"/>
      <c r="E325" s="158"/>
      <c r="F325" s="176"/>
      <c r="G325" s="186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</row>
    <row r="326" spans="1:26" ht="13.5" customHeight="1" x14ac:dyDescent="0.25">
      <c r="A326" s="158"/>
      <c r="B326" s="158"/>
      <c r="C326" s="158"/>
      <c r="D326" s="158"/>
      <c r="E326" s="158"/>
      <c r="F326" s="176"/>
      <c r="G326" s="186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</row>
    <row r="327" spans="1:26" ht="13.5" customHeight="1" x14ac:dyDescent="0.25">
      <c r="A327" s="158"/>
      <c r="B327" s="158"/>
      <c r="C327" s="158"/>
      <c r="D327" s="158"/>
      <c r="E327" s="158"/>
      <c r="F327" s="176"/>
      <c r="G327" s="186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</row>
    <row r="328" spans="1:26" ht="13.5" customHeight="1" x14ac:dyDescent="0.25">
      <c r="A328" s="158"/>
      <c r="B328" s="158"/>
      <c r="C328" s="158"/>
      <c r="D328" s="158"/>
      <c r="E328" s="158"/>
      <c r="F328" s="176"/>
      <c r="G328" s="186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</row>
    <row r="329" spans="1:26" ht="13.5" customHeight="1" x14ac:dyDescent="0.25">
      <c r="A329" s="158"/>
      <c r="B329" s="158"/>
      <c r="C329" s="158"/>
      <c r="D329" s="158"/>
      <c r="E329" s="158"/>
      <c r="F329" s="176"/>
      <c r="G329" s="186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</row>
    <row r="330" spans="1:26" ht="13.5" customHeight="1" x14ac:dyDescent="0.25">
      <c r="A330" s="158"/>
      <c r="B330" s="158"/>
      <c r="C330" s="158"/>
      <c r="D330" s="158"/>
      <c r="E330" s="158"/>
      <c r="F330" s="176"/>
      <c r="G330" s="186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</row>
    <row r="331" spans="1:26" ht="13.5" customHeight="1" x14ac:dyDescent="0.25">
      <c r="A331" s="158"/>
      <c r="B331" s="158"/>
      <c r="C331" s="158"/>
      <c r="D331" s="158"/>
      <c r="E331" s="158"/>
      <c r="F331" s="176"/>
      <c r="G331" s="186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</row>
    <row r="332" spans="1:26" ht="13.5" customHeight="1" x14ac:dyDescent="0.25">
      <c r="A332" s="158"/>
      <c r="B332" s="158"/>
      <c r="C332" s="158"/>
      <c r="D332" s="158"/>
      <c r="E332" s="158"/>
      <c r="F332" s="176"/>
      <c r="G332" s="186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</row>
    <row r="333" spans="1:26" ht="13.5" customHeight="1" x14ac:dyDescent="0.25">
      <c r="A333" s="158"/>
      <c r="B333" s="158"/>
      <c r="C333" s="158"/>
      <c r="D333" s="158"/>
      <c r="E333" s="158"/>
      <c r="F333" s="176"/>
      <c r="G333" s="186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</row>
    <row r="334" spans="1:26" ht="13.5" customHeight="1" x14ac:dyDescent="0.25">
      <c r="A334" s="158"/>
      <c r="B334" s="158"/>
      <c r="C334" s="158"/>
      <c r="D334" s="158"/>
      <c r="E334" s="158"/>
      <c r="F334" s="176"/>
      <c r="G334" s="186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</row>
    <row r="335" spans="1:26" ht="13.5" customHeight="1" x14ac:dyDescent="0.25">
      <c r="A335" s="158"/>
      <c r="B335" s="158"/>
      <c r="C335" s="158"/>
      <c r="D335" s="158"/>
      <c r="E335" s="158"/>
      <c r="F335" s="176"/>
      <c r="G335" s="186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</row>
    <row r="336" spans="1:26" ht="13.5" customHeight="1" x14ac:dyDescent="0.25">
      <c r="A336" s="158"/>
      <c r="B336" s="158"/>
      <c r="C336" s="158"/>
      <c r="D336" s="158"/>
      <c r="E336" s="158"/>
      <c r="F336" s="176"/>
      <c r="G336" s="186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</row>
    <row r="337" spans="1:26" ht="13.5" customHeight="1" x14ac:dyDescent="0.25">
      <c r="A337" s="158"/>
      <c r="B337" s="158"/>
      <c r="C337" s="158"/>
      <c r="D337" s="158"/>
      <c r="E337" s="158"/>
      <c r="F337" s="176"/>
      <c r="G337" s="186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</row>
    <row r="338" spans="1:26" ht="13.5" customHeight="1" x14ac:dyDescent="0.25">
      <c r="A338" s="158"/>
      <c r="B338" s="158"/>
      <c r="C338" s="158"/>
      <c r="D338" s="158"/>
      <c r="E338" s="158"/>
      <c r="F338" s="176"/>
      <c r="G338" s="186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</row>
    <row r="339" spans="1:26" ht="13.5" customHeight="1" x14ac:dyDescent="0.25">
      <c r="A339" s="158"/>
      <c r="B339" s="158"/>
      <c r="C339" s="158"/>
      <c r="D339" s="158"/>
      <c r="E339" s="158"/>
      <c r="F339" s="176"/>
      <c r="G339" s="186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</row>
    <row r="340" spans="1:26" ht="13.5" customHeight="1" x14ac:dyDescent="0.25">
      <c r="A340" s="158"/>
      <c r="B340" s="158"/>
      <c r="C340" s="158"/>
      <c r="D340" s="158"/>
      <c r="E340" s="158"/>
      <c r="F340" s="176"/>
      <c r="G340" s="186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</row>
    <row r="341" spans="1:26" ht="13.5" customHeight="1" x14ac:dyDescent="0.25">
      <c r="A341" s="158"/>
      <c r="B341" s="158"/>
      <c r="C341" s="158"/>
      <c r="D341" s="158"/>
      <c r="E341" s="158"/>
      <c r="F341" s="176"/>
      <c r="G341" s="186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</row>
    <row r="342" spans="1:26" ht="13.5" customHeight="1" x14ac:dyDescent="0.25">
      <c r="A342" s="158"/>
      <c r="B342" s="158"/>
      <c r="C342" s="158"/>
      <c r="D342" s="158"/>
      <c r="E342" s="158"/>
      <c r="F342" s="176"/>
      <c r="G342" s="186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</row>
    <row r="343" spans="1:26" ht="13.5" customHeight="1" x14ac:dyDescent="0.25">
      <c r="A343" s="158"/>
      <c r="B343" s="158"/>
      <c r="C343" s="158"/>
      <c r="D343" s="158"/>
      <c r="E343" s="158"/>
      <c r="F343" s="176"/>
      <c r="G343" s="186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</row>
    <row r="344" spans="1:26" ht="13.5" customHeight="1" x14ac:dyDescent="0.25">
      <c r="A344" s="158"/>
      <c r="B344" s="158"/>
      <c r="C344" s="158"/>
      <c r="D344" s="158"/>
      <c r="E344" s="158"/>
      <c r="F344" s="176"/>
      <c r="G344" s="186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</row>
    <row r="345" spans="1:26" ht="13.5" customHeight="1" x14ac:dyDescent="0.25">
      <c r="A345" s="158"/>
      <c r="B345" s="158"/>
      <c r="C345" s="158"/>
      <c r="D345" s="158"/>
      <c r="E345" s="158"/>
      <c r="F345" s="176"/>
      <c r="G345" s="186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</row>
    <row r="346" spans="1:26" ht="13.5" customHeight="1" x14ac:dyDescent="0.25">
      <c r="A346" s="158"/>
      <c r="B346" s="158"/>
      <c r="C346" s="158"/>
      <c r="D346" s="158"/>
      <c r="E346" s="158"/>
      <c r="F346" s="176"/>
      <c r="G346" s="186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</row>
    <row r="347" spans="1:26" ht="13.5" customHeight="1" x14ac:dyDescent="0.25">
      <c r="A347" s="158"/>
      <c r="B347" s="158"/>
      <c r="C347" s="158"/>
      <c r="D347" s="158"/>
      <c r="E347" s="158"/>
      <c r="F347" s="176"/>
      <c r="G347" s="186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</row>
    <row r="348" spans="1:26" ht="13.5" customHeight="1" x14ac:dyDescent="0.25">
      <c r="A348" s="158"/>
      <c r="B348" s="158"/>
      <c r="C348" s="158"/>
      <c r="D348" s="158"/>
      <c r="E348" s="158"/>
      <c r="F348" s="176"/>
      <c r="G348" s="186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</row>
    <row r="349" spans="1:26" ht="13.5" customHeight="1" x14ac:dyDescent="0.25">
      <c r="A349" s="158"/>
      <c r="B349" s="158"/>
      <c r="C349" s="158"/>
      <c r="D349" s="158"/>
      <c r="E349" s="158"/>
      <c r="F349" s="176"/>
      <c r="G349" s="186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</row>
    <row r="350" spans="1:26" ht="13.5" customHeight="1" x14ac:dyDescent="0.25">
      <c r="A350" s="158"/>
      <c r="B350" s="158"/>
      <c r="C350" s="158"/>
      <c r="D350" s="158"/>
      <c r="E350" s="158"/>
      <c r="F350" s="176"/>
      <c r="G350" s="186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</row>
    <row r="351" spans="1:26" ht="13.5" customHeight="1" x14ac:dyDescent="0.25">
      <c r="A351" s="158"/>
      <c r="B351" s="158"/>
      <c r="C351" s="158"/>
      <c r="D351" s="158"/>
      <c r="E351" s="158"/>
      <c r="F351" s="176"/>
      <c r="G351" s="186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</row>
    <row r="352" spans="1:26" ht="13.5" customHeight="1" x14ac:dyDescent="0.25">
      <c r="A352" s="158"/>
      <c r="B352" s="158"/>
      <c r="C352" s="158"/>
      <c r="D352" s="158"/>
      <c r="E352" s="158"/>
      <c r="F352" s="176"/>
      <c r="G352" s="186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</row>
    <row r="353" spans="1:26" ht="13.5" customHeight="1" x14ac:dyDescent="0.25">
      <c r="A353" s="158"/>
      <c r="B353" s="158"/>
      <c r="C353" s="158"/>
      <c r="D353" s="158"/>
      <c r="E353" s="158"/>
      <c r="F353" s="176"/>
      <c r="G353" s="186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</row>
    <row r="354" spans="1:26" ht="13.5" customHeight="1" x14ac:dyDescent="0.25">
      <c r="A354" s="158"/>
      <c r="B354" s="158"/>
      <c r="C354" s="158"/>
      <c r="D354" s="158"/>
      <c r="E354" s="158"/>
      <c r="F354" s="176"/>
      <c r="G354" s="186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</row>
    <row r="355" spans="1:26" ht="13.5" customHeight="1" x14ac:dyDescent="0.25">
      <c r="A355" s="158"/>
      <c r="B355" s="158"/>
      <c r="C355" s="158"/>
      <c r="D355" s="158"/>
      <c r="E355" s="158"/>
      <c r="F355" s="176"/>
      <c r="G355" s="186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</row>
    <row r="356" spans="1:26" ht="13.5" customHeight="1" x14ac:dyDescent="0.25">
      <c r="A356" s="158"/>
      <c r="B356" s="158"/>
      <c r="C356" s="158"/>
      <c r="D356" s="158"/>
      <c r="E356" s="158"/>
      <c r="F356" s="176"/>
      <c r="G356" s="186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</row>
    <row r="357" spans="1:26" ht="13.5" customHeight="1" x14ac:dyDescent="0.25">
      <c r="A357" s="158"/>
      <c r="B357" s="158"/>
      <c r="C357" s="158"/>
      <c r="D357" s="158"/>
      <c r="E357" s="158"/>
      <c r="F357" s="176"/>
      <c r="G357" s="186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</row>
    <row r="358" spans="1:26" ht="13.5" customHeight="1" x14ac:dyDescent="0.25">
      <c r="A358" s="158"/>
      <c r="B358" s="158"/>
      <c r="C358" s="158"/>
      <c r="D358" s="158"/>
      <c r="E358" s="158"/>
      <c r="F358" s="176"/>
      <c r="G358" s="186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</row>
    <row r="359" spans="1:26" ht="13.5" customHeight="1" x14ac:dyDescent="0.25">
      <c r="A359" s="158"/>
      <c r="B359" s="158"/>
      <c r="C359" s="158"/>
      <c r="D359" s="158"/>
      <c r="E359" s="158"/>
      <c r="F359" s="176"/>
      <c r="G359" s="186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</row>
    <row r="360" spans="1:26" ht="13.5" customHeight="1" x14ac:dyDescent="0.25">
      <c r="A360" s="158"/>
      <c r="B360" s="158"/>
      <c r="C360" s="158"/>
      <c r="D360" s="158"/>
      <c r="E360" s="158"/>
      <c r="F360" s="176"/>
      <c r="G360" s="186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</row>
    <row r="361" spans="1:26" ht="13.5" customHeight="1" x14ac:dyDescent="0.25">
      <c r="A361" s="158"/>
      <c r="B361" s="158"/>
      <c r="C361" s="158"/>
      <c r="D361" s="158"/>
      <c r="E361" s="158"/>
      <c r="F361" s="176"/>
      <c r="G361" s="186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</row>
    <row r="362" spans="1:26" ht="13.5" customHeight="1" x14ac:dyDescent="0.25">
      <c r="A362" s="158"/>
      <c r="B362" s="158"/>
      <c r="C362" s="158"/>
      <c r="D362" s="158"/>
      <c r="E362" s="158"/>
      <c r="F362" s="176"/>
      <c r="G362" s="186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</row>
    <row r="363" spans="1:26" ht="13.5" customHeight="1" x14ac:dyDescent="0.25">
      <c r="A363" s="158"/>
      <c r="B363" s="158"/>
      <c r="C363" s="158"/>
      <c r="D363" s="158"/>
      <c r="E363" s="158"/>
      <c r="F363" s="176"/>
      <c r="G363" s="186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</row>
    <row r="364" spans="1:26" ht="13.5" customHeight="1" x14ac:dyDescent="0.25">
      <c r="A364" s="158"/>
      <c r="B364" s="158"/>
      <c r="C364" s="158"/>
      <c r="D364" s="158"/>
      <c r="E364" s="158"/>
      <c r="F364" s="176"/>
      <c r="G364" s="186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</row>
    <row r="365" spans="1:26" ht="13.5" customHeight="1" x14ac:dyDescent="0.25">
      <c r="A365" s="158"/>
      <c r="B365" s="158"/>
      <c r="C365" s="158"/>
      <c r="D365" s="158"/>
      <c r="E365" s="158"/>
      <c r="F365" s="176"/>
      <c r="G365" s="186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</row>
    <row r="366" spans="1:26" ht="13.5" customHeight="1" x14ac:dyDescent="0.25">
      <c r="A366" s="158"/>
      <c r="B366" s="158"/>
      <c r="C366" s="158"/>
      <c r="D366" s="158"/>
      <c r="E366" s="158"/>
      <c r="F366" s="176"/>
      <c r="G366" s="186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</row>
    <row r="367" spans="1:26" ht="13.5" customHeight="1" x14ac:dyDescent="0.25">
      <c r="A367" s="158"/>
      <c r="B367" s="158"/>
      <c r="C367" s="158"/>
      <c r="D367" s="158"/>
      <c r="E367" s="158"/>
      <c r="F367" s="176"/>
      <c r="G367" s="186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</row>
    <row r="368" spans="1:26" ht="13.5" customHeight="1" x14ac:dyDescent="0.25">
      <c r="A368" s="158"/>
      <c r="B368" s="158"/>
      <c r="C368" s="158"/>
      <c r="D368" s="158"/>
      <c r="E368" s="158"/>
      <c r="F368" s="176"/>
      <c r="G368" s="186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</row>
    <row r="369" spans="1:26" ht="13.5" customHeight="1" x14ac:dyDescent="0.25">
      <c r="A369" s="158"/>
      <c r="B369" s="158"/>
      <c r="C369" s="158"/>
      <c r="D369" s="158"/>
      <c r="E369" s="158"/>
      <c r="F369" s="176"/>
      <c r="G369" s="186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</row>
    <row r="370" spans="1:26" ht="13.5" customHeight="1" x14ac:dyDescent="0.25">
      <c r="A370" s="158"/>
      <c r="B370" s="158"/>
      <c r="C370" s="158"/>
      <c r="D370" s="158"/>
      <c r="E370" s="158"/>
      <c r="F370" s="176"/>
      <c r="G370" s="186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</row>
    <row r="371" spans="1:26" ht="13.5" customHeight="1" x14ac:dyDescent="0.25">
      <c r="A371" s="158"/>
      <c r="B371" s="158"/>
      <c r="C371" s="158"/>
      <c r="D371" s="158"/>
      <c r="E371" s="158"/>
      <c r="F371" s="176"/>
      <c r="G371" s="186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</row>
    <row r="372" spans="1:26" ht="13.5" customHeight="1" x14ac:dyDescent="0.25">
      <c r="A372" s="158"/>
      <c r="B372" s="158"/>
      <c r="C372" s="158"/>
      <c r="D372" s="158"/>
      <c r="E372" s="158"/>
      <c r="F372" s="176"/>
      <c r="G372" s="186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</row>
    <row r="373" spans="1:26" ht="13.5" customHeight="1" x14ac:dyDescent="0.25">
      <c r="A373" s="158"/>
      <c r="B373" s="158"/>
      <c r="C373" s="158"/>
      <c r="D373" s="158"/>
      <c r="E373" s="158"/>
      <c r="F373" s="176"/>
      <c r="G373" s="186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</row>
    <row r="374" spans="1:26" ht="13.5" customHeight="1" x14ac:dyDescent="0.25">
      <c r="A374" s="158"/>
      <c r="B374" s="158"/>
      <c r="C374" s="158"/>
      <c r="D374" s="158"/>
      <c r="E374" s="158"/>
      <c r="F374" s="176"/>
      <c r="G374" s="186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</row>
    <row r="375" spans="1:26" ht="13.5" customHeight="1" x14ac:dyDescent="0.25">
      <c r="A375" s="158"/>
      <c r="B375" s="158"/>
      <c r="C375" s="158"/>
      <c r="D375" s="158"/>
      <c r="E375" s="158"/>
      <c r="F375" s="176"/>
      <c r="G375" s="186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</row>
    <row r="376" spans="1:26" ht="13.5" customHeight="1" x14ac:dyDescent="0.25">
      <c r="A376" s="158"/>
      <c r="B376" s="158"/>
      <c r="C376" s="158"/>
      <c r="D376" s="158"/>
      <c r="E376" s="158"/>
      <c r="F376" s="176"/>
      <c r="G376" s="186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</row>
    <row r="377" spans="1:26" ht="13.5" customHeight="1" x14ac:dyDescent="0.25">
      <c r="A377" s="158"/>
      <c r="B377" s="158"/>
      <c r="C377" s="158"/>
      <c r="D377" s="158"/>
      <c r="E377" s="158"/>
      <c r="F377" s="176"/>
      <c r="G377" s="186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</row>
    <row r="378" spans="1:26" ht="13.5" customHeight="1" x14ac:dyDescent="0.25">
      <c r="A378" s="158"/>
      <c r="B378" s="158"/>
      <c r="C378" s="158"/>
      <c r="D378" s="158"/>
      <c r="E378" s="158"/>
      <c r="F378" s="176"/>
      <c r="G378" s="186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</row>
    <row r="379" spans="1:26" ht="13.5" customHeight="1" x14ac:dyDescent="0.25">
      <c r="A379" s="158"/>
      <c r="B379" s="158"/>
      <c r="C379" s="158"/>
      <c r="D379" s="158"/>
      <c r="E379" s="158"/>
      <c r="F379" s="176"/>
      <c r="G379" s="186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</row>
    <row r="380" spans="1:26" ht="13.5" customHeight="1" x14ac:dyDescent="0.25">
      <c r="A380" s="158"/>
      <c r="B380" s="158"/>
      <c r="C380" s="158"/>
      <c r="D380" s="158"/>
      <c r="E380" s="158"/>
      <c r="F380" s="176"/>
      <c r="G380" s="186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</row>
    <row r="381" spans="1:26" ht="13.5" customHeight="1" x14ac:dyDescent="0.25">
      <c r="A381" s="158"/>
      <c r="B381" s="158"/>
      <c r="C381" s="158"/>
      <c r="D381" s="158"/>
      <c r="E381" s="158"/>
      <c r="F381" s="176"/>
      <c r="G381" s="186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</row>
    <row r="382" spans="1:26" ht="13.5" customHeight="1" x14ac:dyDescent="0.25">
      <c r="A382" s="158"/>
      <c r="B382" s="158"/>
      <c r="C382" s="158"/>
      <c r="D382" s="158"/>
      <c r="E382" s="158"/>
      <c r="F382" s="176"/>
      <c r="G382" s="186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</row>
    <row r="383" spans="1:26" ht="13.5" customHeight="1" x14ac:dyDescent="0.25">
      <c r="A383" s="158"/>
      <c r="B383" s="158"/>
      <c r="C383" s="158"/>
      <c r="D383" s="158"/>
      <c r="E383" s="158"/>
      <c r="F383" s="176"/>
      <c r="G383" s="186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</row>
    <row r="384" spans="1:26" ht="13.5" customHeight="1" x14ac:dyDescent="0.25">
      <c r="A384" s="158"/>
      <c r="B384" s="158"/>
      <c r="C384" s="158"/>
      <c r="D384" s="158"/>
      <c r="E384" s="158"/>
      <c r="F384" s="176"/>
      <c r="G384" s="186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</row>
    <row r="385" spans="1:26" ht="13.5" customHeight="1" x14ac:dyDescent="0.25">
      <c r="A385" s="158"/>
      <c r="B385" s="158"/>
      <c r="C385" s="158"/>
      <c r="D385" s="158"/>
      <c r="E385" s="158"/>
      <c r="F385" s="176"/>
      <c r="G385" s="186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</row>
    <row r="386" spans="1:26" ht="13.5" customHeight="1" x14ac:dyDescent="0.25">
      <c r="A386" s="158"/>
      <c r="B386" s="158"/>
      <c r="C386" s="158"/>
      <c r="D386" s="158"/>
      <c r="E386" s="158"/>
      <c r="F386" s="176"/>
      <c r="G386" s="186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</row>
    <row r="387" spans="1:26" ht="13.5" customHeight="1" x14ac:dyDescent="0.25">
      <c r="A387" s="158"/>
      <c r="B387" s="158"/>
      <c r="C387" s="158"/>
      <c r="D387" s="158"/>
      <c r="E387" s="158"/>
      <c r="F387" s="176"/>
      <c r="G387" s="186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</row>
    <row r="388" spans="1:26" ht="13.5" customHeight="1" x14ac:dyDescent="0.25">
      <c r="A388" s="158"/>
      <c r="B388" s="158"/>
      <c r="C388" s="158"/>
      <c r="D388" s="158"/>
      <c r="E388" s="158"/>
      <c r="F388" s="176"/>
      <c r="G388" s="186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</row>
    <row r="389" spans="1:26" ht="13.5" customHeight="1" x14ac:dyDescent="0.25">
      <c r="A389" s="158"/>
      <c r="B389" s="158"/>
      <c r="C389" s="158"/>
      <c r="D389" s="158"/>
      <c r="E389" s="158"/>
      <c r="F389" s="176"/>
      <c r="G389" s="186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</row>
    <row r="390" spans="1:26" ht="13.5" customHeight="1" x14ac:dyDescent="0.25">
      <c r="A390" s="158"/>
      <c r="B390" s="158"/>
      <c r="C390" s="158"/>
      <c r="D390" s="158"/>
      <c r="E390" s="158"/>
      <c r="F390" s="176"/>
      <c r="G390" s="186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</row>
    <row r="391" spans="1:26" ht="13.5" customHeight="1" x14ac:dyDescent="0.25">
      <c r="A391" s="158"/>
      <c r="B391" s="158"/>
      <c r="C391" s="158"/>
      <c r="D391" s="158"/>
      <c r="E391" s="158"/>
      <c r="F391" s="176"/>
      <c r="G391" s="186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</row>
    <row r="392" spans="1:26" ht="13.5" customHeight="1" x14ac:dyDescent="0.25">
      <c r="A392" s="158"/>
      <c r="B392" s="158"/>
      <c r="C392" s="158"/>
      <c r="D392" s="158"/>
      <c r="E392" s="158"/>
      <c r="F392" s="176"/>
      <c r="G392" s="186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</row>
    <row r="393" spans="1:26" ht="13.5" customHeight="1" x14ac:dyDescent="0.25">
      <c r="A393" s="158"/>
      <c r="B393" s="158"/>
      <c r="C393" s="158"/>
      <c r="D393" s="158"/>
      <c r="E393" s="158"/>
      <c r="F393" s="176"/>
      <c r="G393" s="186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</row>
    <row r="394" spans="1:26" ht="13.5" customHeight="1" x14ac:dyDescent="0.25">
      <c r="A394" s="158"/>
      <c r="B394" s="158"/>
      <c r="C394" s="158"/>
      <c r="D394" s="158"/>
      <c r="E394" s="158"/>
      <c r="F394" s="176"/>
      <c r="G394" s="186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</row>
    <row r="395" spans="1:26" ht="13.5" customHeight="1" x14ac:dyDescent="0.25">
      <c r="A395" s="158"/>
      <c r="B395" s="158"/>
      <c r="C395" s="158"/>
      <c r="D395" s="158"/>
      <c r="E395" s="158"/>
      <c r="F395" s="176"/>
      <c r="G395" s="186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</row>
    <row r="396" spans="1:26" ht="13.5" customHeight="1" x14ac:dyDescent="0.25">
      <c r="A396" s="158"/>
      <c r="B396" s="158"/>
      <c r="C396" s="158"/>
      <c r="D396" s="158"/>
      <c r="E396" s="158"/>
      <c r="F396" s="176"/>
      <c r="G396" s="186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</row>
    <row r="397" spans="1:26" ht="13.5" customHeight="1" x14ac:dyDescent="0.25">
      <c r="A397" s="158"/>
      <c r="B397" s="158"/>
      <c r="C397" s="158"/>
      <c r="D397" s="158"/>
      <c r="E397" s="158"/>
      <c r="F397" s="176"/>
      <c r="G397" s="186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</row>
    <row r="398" spans="1:26" ht="13.5" customHeight="1" x14ac:dyDescent="0.25">
      <c r="A398" s="158"/>
      <c r="B398" s="158"/>
      <c r="C398" s="158"/>
      <c r="D398" s="158"/>
      <c r="E398" s="158"/>
      <c r="F398" s="176"/>
      <c r="G398" s="186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</row>
    <row r="399" spans="1:26" ht="13.5" customHeight="1" x14ac:dyDescent="0.25">
      <c r="A399" s="158"/>
      <c r="B399" s="158"/>
      <c r="C399" s="158"/>
      <c r="D399" s="158"/>
      <c r="E399" s="158"/>
      <c r="F399" s="176"/>
      <c r="G399" s="186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</row>
    <row r="400" spans="1:26" ht="13.5" customHeight="1" x14ac:dyDescent="0.25">
      <c r="A400" s="158"/>
      <c r="B400" s="158"/>
      <c r="C400" s="158"/>
      <c r="D400" s="158"/>
      <c r="E400" s="158"/>
      <c r="F400" s="176"/>
      <c r="G400" s="186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</row>
    <row r="401" spans="1:26" ht="13.5" customHeight="1" x14ac:dyDescent="0.25">
      <c r="A401" s="158"/>
      <c r="B401" s="158"/>
      <c r="C401" s="158"/>
      <c r="D401" s="158"/>
      <c r="E401" s="158"/>
      <c r="F401" s="176"/>
      <c r="G401" s="186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</row>
    <row r="402" spans="1:26" ht="13.5" customHeight="1" x14ac:dyDescent="0.25">
      <c r="A402" s="158"/>
      <c r="B402" s="158"/>
      <c r="C402" s="158"/>
      <c r="D402" s="158"/>
      <c r="E402" s="158"/>
      <c r="F402" s="176"/>
      <c r="G402" s="186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</row>
    <row r="403" spans="1:26" ht="13.5" customHeight="1" x14ac:dyDescent="0.25">
      <c r="A403" s="158"/>
      <c r="B403" s="158"/>
      <c r="C403" s="158"/>
      <c r="D403" s="158"/>
      <c r="E403" s="158"/>
      <c r="F403" s="176"/>
      <c r="G403" s="186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</row>
    <row r="404" spans="1:26" ht="13.5" customHeight="1" x14ac:dyDescent="0.25">
      <c r="A404" s="158"/>
      <c r="B404" s="158"/>
      <c r="C404" s="158"/>
      <c r="D404" s="158"/>
      <c r="E404" s="158"/>
      <c r="F404" s="176"/>
      <c r="G404" s="186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</row>
    <row r="405" spans="1:26" ht="13.5" customHeight="1" x14ac:dyDescent="0.25">
      <c r="A405" s="158"/>
      <c r="B405" s="158"/>
      <c r="C405" s="158"/>
      <c r="D405" s="158"/>
      <c r="E405" s="158"/>
      <c r="F405" s="176"/>
      <c r="G405" s="186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</row>
    <row r="406" spans="1:26" ht="13.5" customHeight="1" x14ac:dyDescent="0.25">
      <c r="A406" s="158"/>
      <c r="B406" s="158"/>
      <c r="C406" s="158"/>
      <c r="D406" s="158"/>
      <c r="E406" s="158"/>
      <c r="F406" s="176"/>
      <c r="G406" s="186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</row>
    <row r="407" spans="1:26" ht="13.5" customHeight="1" x14ac:dyDescent="0.25">
      <c r="A407" s="158"/>
      <c r="B407" s="158"/>
      <c r="C407" s="158"/>
      <c r="D407" s="158"/>
      <c r="E407" s="158"/>
      <c r="F407" s="176"/>
      <c r="G407" s="186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</row>
    <row r="408" spans="1:26" ht="13.5" customHeight="1" x14ac:dyDescent="0.25">
      <c r="A408" s="158"/>
      <c r="B408" s="158"/>
      <c r="C408" s="158"/>
      <c r="D408" s="158"/>
      <c r="E408" s="158"/>
      <c r="F408" s="176"/>
      <c r="G408" s="186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</row>
    <row r="409" spans="1:26" ht="13.5" customHeight="1" x14ac:dyDescent="0.25">
      <c r="A409" s="158"/>
      <c r="B409" s="158"/>
      <c r="C409" s="158"/>
      <c r="D409" s="158"/>
      <c r="E409" s="158"/>
      <c r="F409" s="176"/>
      <c r="G409" s="186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</row>
    <row r="410" spans="1:26" ht="13.5" customHeight="1" x14ac:dyDescent="0.25">
      <c r="A410" s="158"/>
      <c r="B410" s="158"/>
      <c r="C410" s="158"/>
      <c r="D410" s="158"/>
      <c r="E410" s="158"/>
      <c r="F410" s="176"/>
      <c r="G410" s="186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</row>
    <row r="411" spans="1:26" ht="13.5" customHeight="1" x14ac:dyDescent="0.25">
      <c r="A411" s="158"/>
      <c r="B411" s="158"/>
      <c r="C411" s="158"/>
      <c r="D411" s="158"/>
      <c r="E411" s="158"/>
      <c r="F411" s="176"/>
      <c r="G411" s="186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</row>
    <row r="412" spans="1:26" ht="13.5" customHeight="1" x14ac:dyDescent="0.25">
      <c r="A412" s="158"/>
      <c r="B412" s="158"/>
      <c r="C412" s="158"/>
      <c r="D412" s="158"/>
      <c r="E412" s="158"/>
      <c r="F412" s="176"/>
      <c r="G412" s="186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</row>
    <row r="413" spans="1:26" ht="13.5" customHeight="1" x14ac:dyDescent="0.25">
      <c r="A413" s="158"/>
      <c r="B413" s="158"/>
      <c r="C413" s="158"/>
      <c r="D413" s="158"/>
      <c r="E413" s="158"/>
      <c r="F413" s="176"/>
      <c r="G413" s="186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</row>
    <row r="414" spans="1:26" ht="13.5" customHeight="1" x14ac:dyDescent="0.25">
      <c r="A414" s="158"/>
      <c r="B414" s="158"/>
      <c r="C414" s="158"/>
      <c r="D414" s="158"/>
      <c r="E414" s="158"/>
      <c r="F414" s="176"/>
      <c r="G414" s="186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</row>
    <row r="415" spans="1:26" ht="13.5" customHeight="1" x14ac:dyDescent="0.25">
      <c r="A415" s="158"/>
      <c r="B415" s="158"/>
      <c r="C415" s="158"/>
      <c r="D415" s="158"/>
      <c r="E415" s="158"/>
      <c r="F415" s="176"/>
      <c r="G415" s="186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</row>
    <row r="416" spans="1:26" ht="13.5" customHeight="1" x14ac:dyDescent="0.25">
      <c r="A416" s="158"/>
      <c r="B416" s="158"/>
      <c r="C416" s="158"/>
      <c r="D416" s="158"/>
      <c r="E416" s="158"/>
      <c r="F416" s="176"/>
      <c r="G416" s="186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</row>
    <row r="417" spans="1:26" ht="13.5" customHeight="1" x14ac:dyDescent="0.25">
      <c r="A417" s="158"/>
      <c r="B417" s="158"/>
      <c r="C417" s="158"/>
      <c r="D417" s="158"/>
      <c r="E417" s="158"/>
      <c r="F417" s="176"/>
      <c r="G417" s="186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</row>
    <row r="418" spans="1:26" ht="13.5" customHeight="1" x14ac:dyDescent="0.25">
      <c r="A418" s="158"/>
      <c r="B418" s="158"/>
      <c r="C418" s="158"/>
      <c r="D418" s="158"/>
      <c r="E418" s="158"/>
      <c r="F418" s="176"/>
      <c r="G418" s="186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</row>
    <row r="419" spans="1:26" ht="13.5" customHeight="1" x14ac:dyDescent="0.25">
      <c r="A419" s="158"/>
      <c r="B419" s="158"/>
      <c r="C419" s="158"/>
      <c r="D419" s="158"/>
      <c r="E419" s="158"/>
      <c r="F419" s="176"/>
      <c r="G419" s="186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</row>
    <row r="420" spans="1:26" ht="13.5" customHeight="1" x14ac:dyDescent="0.25">
      <c r="A420" s="158"/>
      <c r="B420" s="158"/>
      <c r="C420" s="158"/>
      <c r="D420" s="158"/>
      <c r="E420" s="158"/>
      <c r="F420" s="176"/>
      <c r="G420" s="186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</row>
    <row r="421" spans="1:26" ht="13.5" customHeight="1" x14ac:dyDescent="0.25">
      <c r="A421" s="158"/>
      <c r="B421" s="158"/>
      <c r="C421" s="158"/>
      <c r="D421" s="158"/>
      <c r="E421" s="158"/>
      <c r="F421" s="176"/>
      <c r="G421" s="186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</row>
    <row r="422" spans="1:26" ht="13.5" customHeight="1" x14ac:dyDescent="0.25">
      <c r="A422" s="158"/>
      <c r="B422" s="158"/>
      <c r="C422" s="158"/>
      <c r="D422" s="158"/>
      <c r="E422" s="158"/>
      <c r="F422" s="176"/>
      <c r="G422" s="186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</row>
    <row r="423" spans="1:26" ht="13.5" customHeight="1" x14ac:dyDescent="0.25">
      <c r="A423" s="158"/>
      <c r="B423" s="158"/>
      <c r="C423" s="158"/>
      <c r="D423" s="158"/>
      <c r="E423" s="158"/>
      <c r="F423" s="176"/>
      <c r="G423" s="186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</row>
    <row r="424" spans="1:26" ht="13.5" customHeight="1" x14ac:dyDescent="0.25">
      <c r="A424" s="158"/>
      <c r="B424" s="158"/>
      <c r="C424" s="158"/>
      <c r="D424" s="158"/>
      <c r="E424" s="158"/>
      <c r="F424" s="176"/>
      <c r="G424" s="186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</row>
    <row r="425" spans="1:26" ht="13.5" customHeight="1" x14ac:dyDescent="0.25">
      <c r="A425" s="158"/>
      <c r="B425" s="158"/>
      <c r="C425" s="158"/>
      <c r="D425" s="158"/>
      <c r="E425" s="158"/>
      <c r="F425" s="176"/>
      <c r="G425" s="186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</row>
    <row r="426" spans="1:26" ht="13.5" customHeight="1" x14ac:dyDescent="0.25">
      <c r="A426" s="158"/>
      <c r="B426" s="158"/>
      <c r="C426" s="158"/>
      <c r="D426" s="158"/>
      <c r="E426" s="158"/>
      <c r="F426" s="176"/>
      <c r="G426" s="186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</row>
    <row r="427" spans="1:26" ht="13.5" customHeight="1" x14ac:dyDescent="0.25">
      <c r="A427" s="158"/>
      <c r="B427" s="158"/>
      <c r="C427" s="158"/>
      <c r="D427" s="158"/>
      <c r="E427" s="158"/>
      <c r="F427" s="176"/>
      <c r="G427" s="186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</row>
    <row r="428" spans="1:26" ht="13.5" customHeight="1" x14ac:dyDescent="0.25">
      <c r="A428" s="158"/>
      <c r="B428" s="158"/>
      <c r="C428" s="158"/>
      <c r="D428" s="158"/>
      <c r="E428" s="158"/>
      <c r="F428" s="176"/>
      <c r="G428" s="186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</row>
    <row r="429" spans="1:26" ht="13.5" customHeight="1" x14ac:dyDescent="0.25">
      <c r="A429" s="158"/>
      <c r="B429" s="158"/>
      <c r="C429" s="158"/>
      <c r="D429" s="158"/>
      <c r="E429" s="158"/>
      <c r="F429" s="176"/>
      <c r="G429" s="186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</row>
    <row r="430" spans="1:26" ht="13.5" customHeight="1" x14ac:dyDescent="0.25">
      <c r="A430" s="158"/>
      <c r="B430" s="158"/>
      <c r="C430" s="158"/>
      <c r="D430" s="158"/>
      <c r="E430" s="158"/>
      <c r="F430" s="176"/>
      <c r="G430" s="186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</row>
    <row r="431" spans="1:26" ht="13.5" customHeight="1" x14ac:dyDescent="0.25">
      <c r="A431" s="158"/>
      <c r="B431" s="158"/>
      <c r="C431" s="158"/>
      <c r="D431" s="158"/>
      <c r="E431" s="158"/>
      <c r="F431" s="176"/>
      <c r="G431" s="186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</row>
    <row r="432" spans="1:26" ht="13.5" customHeight="1" x14ac:dyDescent="0.25">
      <c r="A432" s="158"/>
      <c r="B432" s="158"/>
      <c r="C432" s="158"/>
      <c r="D432" s="158"/>
      <c r="E432" s="158"/>
      <c r="F432" s="176"/>
      <c r="G432" s="186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</row>
    <row r="433" spans="1:26" ht="13.5" customHeight="1" x14ac:dyDescent="0.25">
      <c r="A433" s="158"/>
      <c r="B433" s="158"/>
      <c r="C433" s="158"/>
      <c r="D433" s="158"/>
      <c r="E433" s="158"/>
      <c r="F433" s="176"/>
      <c r="G433" s="186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</row>
    <row r="434" spans="1:26" ht="13.5" customHeight="1" x14ac:dyDescent="0.25">
      <c r="A434" s="158"/>
      <c r="B434" s="158"/>
      <c r="C434" s="158"/>
      <c r="D434" s="158"/>
      <c r="E434" s="158"/>
      <c r="F434" s="176"/>
      <c r="G434" s="186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</row>
    <row r="435" spans="1:26" ht="13.5" customHeight="1" x14ac:dyDescent="0.25">
      <c r="A435" s="158"/>
      <c r="B435" s="158"/>
      <c r="C435" s="158"/>
      <c r="D435" s="158"/>
      <c r="E435" s="158"/>
      <c r="F435" s="176"/>
      <c r="G435" s="186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</row>
    <row r="436" spans="1:26" ht="13.5" customHeight="1" x14ac:dyDescent="0.25">
      <c r="A436" s="158"/>
      <c r="B436" s="158"/>
      <c r="C436" s="158"/>
      <c r="D436" s="158"/>
      <c r="E436" s="158"/>
      <c r="F436" s="176"/>
      <c r="G436" s="186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</row>
    <row r="437" spans="1:26" ht="13.5" customHeight="1" x14ac:dyDescent="0.25">
      <c r="A437" s="158"/>
      <c r="B437" s="158"/>
      <c r="C437" s="158"/>
      <c r="D437" s="158"/>
      <c r="E437" s="158"/>
      <c r="F437" s="176"/>
      <c r="G437" s="186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</row>
    <row r="438" spans="1:26" ht="13.5" customHeight="1" x14ac:dyDescent="0.25">
      <c r="A438" s="158"/>
      <c r="B438" s="158"/>
      <c r="C438" s="158"/>
      <c r="D438" s="158"/>
      <c r="E438" s="158"/>
      <c r="F438" s="176"/>
      <c r="G438" s="186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</row>
    <row r="439" spans="1:26" ht="13.5" customHeight="1" x14ac:dyDescent="0.25">
      <c r="A439" s="158"/>
      <c r="B439" s="158"/>
      <c r="C439" s="158"/>
      <c r="D439" s="158"/>
      <c r="E439" s="158"/>
      <c r="F439" s="176"/>
      <c r="G439" s="186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</row>
    <row r="440" spans="1:26" ht="13.5" customHeight="1" x14ac:dyDescent="0.25">
      <c r="A440" s="158"/>
      <c r="B440" s="158"/>
      <c r="C440" s="158"/>
      <c r="D440" s="158"/>
      <c r="E440" s="158"/>
      <c r="F440" s="176"/>
      <c r="G440" s="186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</row>
    <row r="441" spans="1:26" ht="13.5" customHeight="1" x14ac:dyDescent="0.25">
      <c r="A441" s="158"/>
      <c r="B441" s="158"/>
      <c r="C441" s="158"/>
      <c r="D441" s="158"/>
      <c r="E441" s="158"/>
      <c r="F441" s="176"/>
      <c r="G441" s="186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</row>
    <row r="442" spans="1:26" ht="13.5" customHeight="1" x14ac:dyDescent="0.25">
      <c r="A442" s="158"/>
      <c r="B442" s="158"/>
      <c r="C442" s="158"/>
      <c r="D442" s="158"/>
      <c r="E442" s="158"/>
      <c r="F442" s="176"/>
      <c r="G442" s="186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</row>
    <row r="443" spans="1:26" ht="13.5" customHeight="1" x14ac:dyDescent="0.25">
      <c r="A443" s="158"/>
      <c r="B443" s="158"/>
      <c r="C443" s="158"/>
      <c r="D443" s="158"/>
      <c r="E443" s="158"/>
      <c r="F443" s="176"/>
      <c r="G443" s="186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</row>
    <row r="444" spans="1:26" ht="13.5" customHeight="1" x14ac:dyDescent="0.25">
      <c r="A444" s="158"/>
      <c r="B444" s="158"/>
      <c r="C444" s="158"/>
      <c r="D444" s="158"/>
      <c r="E444" s="158"/>
      <c r="F444" s="176"/>
      <c r="G444" s="186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</row>
    <row r="445" spans="1:26" ht="13.5" customHeight="1" x14ac:dyDescent="0.25">
      <c r="A445" s="158"/>
      <c r="B445" s="158"/>
      <c r="C445" s="158"/>
      <c r="D445" s="158"/>
      <c r="E445" s="158"/>
      <c r="F445" s="176"/>
      <c r="G445" s="186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</row>
    <row r="446" spans="1:26" ht="13.5" customHeight="1" x14ac:dyDescent="0.25">
      <c r="A446" s="158"/>
      <c r="B446" s="158"/>
      <c r="C446" s="158"/>
      <c r="D446" s="158"/>
      <c r="E446" s="158"/>
      <c r="F446" s="176"/>
      <c r="G446" s="186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</row>
    <row r="447" spans="1:26" ht="13.5" customHeight="1" x14ac:dyDescent="0.25">
      <c r="A447" s="158"/>
      <c r="B447" s="158"/>
      <c r="C447" s="158"/>
      <c r="D447" s="158"/>
      <c r="E447" s="158"/>
      <c r="F447" s="176"/>
      <c r="G447" s="186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</row>
    <row r="448" spans="1:26" ht="13.5" customHeight="1" x14ac:dyDescent="0.25">
      <c r="A448" s="158"/>
      <c r="B448" s="158"/>
      <c r="C448" s="158"/>
      <c r="D448" s="158"/>
      <c r="E448" s="158"/>
      <c r="F448" s="176"/>
      <c r="G448" s="186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</row>
    <row r="449" spans="1:26" ht="13.5" customHeight="1" x14ac:dyDescent="0.25">
      <c r="A449" s="158"/>
      <c r="B449" s="158"/>
      <c r="C449" s="158"/>
      <c r="D449" s="158"/>
      <c r="E449" s="158"/>
      <c r="F449" s="176"/>
      <c r="G449" s="186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</row>
    <row r="450" spans="1:26" ht="13.5" customHeight="1" x14ac:dyDescent="0.25">
      <c r="A450" s="158"/>
      <c r="B450" s="158"/>
      <c r="C450" s="158"/>
      <c r="D450" s="158"/>
      <c r="E450" s="158"/>
      <c r="F450" s="176"/>
      <c r="G450" s="186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</row>
    <row r="451" spans="1:26" ht="13.5" customHeight="1" x14ac:dyDescent="0.25">
      <c r="A451" s="158"/>
      <c r="B451" s="158"/>
      <c r="C451" s="158"/>
      <c r="D451" s="158"/>
      <c r="E451" s="158"/>
      <c r="F451" s="176"/>
      <c r="G451" s="186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</row>
    <row r="452" spans="1:26" ht="13.5" customHeight="1" x14ac:dyDescent="0.25">
      <c r="A452" s="158"/>
      <c r="B452" s="158"/>
      <c r="C452" s="158"/>
      <c r="D452" s="158"/>
      <c r="E452" s="158"/>
      <c r="F452" s="176"/>
      <c r="G452" s="186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</row>
    <row r="453" spans="1:26" ht="13.5" customHeight="1" x14ac:dyDescent="0.25">
      <c r="A453" s="158"/>
      <c r="B453" s="158"/>
      <c r="C453" s="158"/>
      <c r="D453" s="158"/>
      <c r="E453" s="158"/>
      <c r="F453" s="176"/>
      <c r="G453" s="186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</row>
    <row r="454" spans="1:26" ht="13.5" customHeight="1" x14ac:dyDescent="0.25">
      <c r="A454" s="158"/>
      <c r="B454" s="158"/>
      <c r="C454" s="158"/>
      <c r="D454" s="158"/>
      <c r="E454" s="158"/>
      <c r="F454" s="176"/>
      <c r="G454" s="186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</row>
    <row r="455" spans="1:26" ht="13.5" customHeight="1" x14ac:dyDescent="0.25">
      <c r="A455" s="158"/>
      <c r="B455" s="158"/>
      <c r="C455" s="158"/>
      <c r="D455" s="158"/>
      <c r="E455" s="158"/>
      <c r="F455" s="176"/>
      <c r="G455" s="186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</row>
    <row r="456" spans="1:26" ht="13.5" customHeight="1" x14ac:dyDescent="0.25">
      <c r="A456" s="158"/>
      <c r="B456" s="158"/>
      <c r="C456" s="158"/>
      <c r="D456" s="158"/>
      <c r="E456" s="158"/>
      <c r="F456" s="176"/>
      <c r="G456" s="186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</row>
    <row r="457" spans="1:26" ht="13.5" customHeight="1" x14ac:dyDescent="0.25">
      <c r="A457" s="158"/>
      <c r="B457" s="158"/>
      <c r="C457" s="158"/>
      <c r="D457" s="158"/>
      <c r="E457" s="158"/>
      <c r="F457" s="176"/>
      <c r="G457" s="186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</row>
    <row r="458" spans="1:26" ht="13.5" customHeight="1" x14ac:dyDescent="0.25">
      <c r="A458" s="158"/>
      <c r="B458" s="158"/>
      <c r="C458" s="158"/>
      <c r="D458" s="158"/>
      <c r="E458" s="158"/>
      <c r="F458" s="176"/>
      <c r="G458" s="186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</row>
    <row r="459" spans="1:26" ht="13.5" customHeight="1" x14ac:dyDescent="0.25">
      <c r="A459" s="158"/>
      <c r="B459" s="158"/>
      <c r="C459" s="158"/>
      <c r="D459" s="158"/>
      <c r="E459" s="158"/>
      <c r="F459" s="176"/>
      <c r="G459" s="186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</row>
    <row r="460" spans="1:26" ht="13.5" customHeight="1" x14ac:dyDescent="0.25">
      <c r="A460" s="158"/>
      <c r="B460" s="158"/>
      <c r="C460" s="158"/>
      <c r="D460" s="158"/>
      <c r="E460" s="158"/>
      <c r="F460" s="176"/>
      <c r="G460" s="186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</row>
    <row r="461" spans="1:26" ht="13.5" customHeight="1" x14ac:dyDescent="0.25">
      <c r="A461" s="158"/>
      <c r="B461" s="158"/>
      <c r="C461" s="158"/>
      <c r="D461" s="158"/>
      <c r="E461" s="158"/>
      <c r="F461" s="176"/>
      <c r="G461" s="186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</row>
    <row r="462" spans="1:26" ht="13.5" customHeight="1" x14ac:dyDescent="0.25">
      <c r="A462" s="158"/>
      <c r="B462" s="158"/>
      <c r="C462" s="158"/>
      <c r="D462" s="158"/>
      <c r="E462" s="158"/>
      <c r="F462" s="176"/>
      <c r="G462" s="186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</row>
    <row r="463" spans="1:26" ht="13.5" customHeight="1" x14ac:dyDescent="0.25">
      <c r="A463" s="158"/>
      <c r="B463" s="158"/>
      <c r="C463" s="158"/>
      <c r="D463" s="158"/>
      <c r="E463" s="158"/>
      <c r="F463" s="176"/>
      <c r="G463" s="186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</row>
    <row r="464" spans="1:26" ht="13.5" customHeight="1" x14ac:dyDescent="0.25">
      <c r="A464" s="158"/>
      <c r="B464" s="158"/>
      <c r="C464" s="158"/>
      <c r="D464" s="158"/>
      <c r="E464" s="158"/>
      <c r="F464" s="176"/>
      <c r="G464" s="186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</row>
    <row r="465" spans="1:26" ht="13.5" customHeight="1" x14ac:dyDescent="0.25">
      <c r="A465" s="158"/>
      <c r="B465" s="158"/>
      <c r="C465" s="158"/>
      <c r="D465" s="158"/>
      <c r="E465" s="158"/>
      <c r="F465" s="176"/>
      <c r="G465" s="186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</row>
    <row r="466" spans="1:26" ht="13.5" customHeight="1" x14ac:dyDescent="0.25">
      <c r="A466" s="158"/>
      <c r="B466" s="158"/>
      <c r="C466" s="158"/>
      <c r="D466" s="158"/>
      <c r="E466" s="158"/>
      <c r="F466" s="176"/>
      <c r="G466" s="186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</row>
    <row r="467" spans="1:26" ht="13.5" customHeight="1" x14ac:dyDescent="0.25">
      <c r="A467" s="158"/>
      <c r="B467" s="158"/>
      <c r="C467" s="158"/>
      <c r="D467" s="158"/>
      <c r="E467" s="158"/>
      <c r="F467" s="176"/>
      <c r="G467" s="186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</row>
    <row r="468" spans="1:26" ht="13.5" customHeight="1" x14ac:dyDescent="0.25">
      <c r="A468" s="158"/>
      <c r="B468" s="158"/>
      <c r="C468" s="158"/>
      <c r="D468" s="158"/>
      <c r="E468" s="158"/>
      <c r="F468" s="176"/>
      <c r="G468" s="186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</row>
    <row r="469" spans="1:26" ht="13.5" customHeight="1" x14ac:dyDescent="0.25">
      <c r="A469" s="158"/>
      <c r="B469" s="158"/>
      <c r="C469" s="158"/>
      <c r="D469" s="158"/>
      <c r="E469" s="158"/>
      <c r="F469" s="176"/>
      <c r="G469" s="186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</row>
    <row r="470" spans="1:26" ht="13.5" customHeight="1" x14ac:dyDescent="0.25">
      <c r="A470" s="158"/>
      <c r="B470" s="158"/>
      <c r="C470" s="158"/>
      <c r="D470" s="158"/>
      <c r="E470" s="158"/>
      <c r="F470" s="176"/>
      <c r="G470" s="186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</row>
    <row r="471" spans="1:26" ht="13.5" customHeight="1" x14ac:dyDescent="0.25">
      <c r="A471" s="158"/>
      <c r="B471" s="158"/>
      <c r="C471" s="158"/>
      <c r="D471" s="158"/>
      <c r="E471" s="158"/>
      <c r="F471" s="176"/>
      <c r="G471" s="186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</row>
    <row r="472" spans="1:26" ht="13.5" customHeight="1" x14ac:dyDescent="0.25">
      <c r="A472" s="158"/>
      <c r="B472" s="158"/>
      <c r="C472" s="158"/>
      <c r="D472" s="158"/>
      <c r="E472" s="158"/>
      <c r="F472" s="176"/>
      <c r="G472" s="186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</row>
    <row r="473" spans="1:26" ht="13.5" customHeight="1" x14ac:dyDescent="0.25">
      <c r="A473" s="158"/>
      <c r="B473" s="158"/>
      <c r="C473" s="158"/>
      <c r="D473" s="158"/>
      <c r="E473" s="158"/>
      <c r="F473" s="176"/>
      <c r="G473" s="186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</row>
    <row r="474" spans="1:26" ht="13.5" customHeight="1" x14ac:dyDescent="0.25">
      <c r="A474" s="158"/>
      <c r="B474" s="158"/>
      <c r="C474" s="158"/>
      <c r="D474" s="158"/>
      <c r="E474" s="158"/>
      <c r="F474" s="176"/>
      <c r="G474" s="186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</row>
    <row r="475" spans="1:26" ht="13.5" customHeight="1" x14ac:dyDescent="0.25">
      <c r="A475" s="158"/>
      <c r="B475" s="158"/>
      <c r="C475" s="158"/>
      <c r="D475" s="158"/>
      <c r="E475" s="158"/>
      <c r="F475" s="176"/>
      <c r="G475" s="186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</row>
    <row r="476" spans="1:26" ht="13.5" customHeight="1" x14ac:dyDescent="0.25">
      <c r="A476" s="158"/>
      <c r="B476" s="158"/>
      <c r="C476" s="158"/>
      <c r="D476" s="158"/>
      <c r="E476" s="158"/>
      <c r="F476" s="176"/>
      <c r="G476" s="186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</row>
    <row r="477" spans="1:26" ht="13.5" customHeight="1" x14ac:dyDescent="0.25">
      <c r="A477" s="158"/>
      <c r="B477" s="158"/>
      <c r="C477" s="158"/>
      <c r="D477" s="158"/>
      <c r="E477" s="158"/>
      <c r="F477" s="176"/>
      <c r="G477" s="186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</row>
    <row r="478" spans="1:26" ht="13.5" customHeight="1" x14ac:dyDescent="0.25">
      <c r="A478" s="158"/>
      <c r="B478" s="158"/>
      <c r="C478" s="158"/>
      <c r="D478" s="158"/>
      <c r="E478" s="158"/>
      <c r="F478" s="176"/>
      <c r="G478" s="186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</row>
    <row r="479" spans="1:26" ht="13.5" customHeight="1" x14ac:dyDescent="0.25">
      <c r="A479" s="158"/>
      <c r="B479" s="158"/>
      <c r="C479" s="158"/>
      <c r="D479" s="158"/>
      <c r="E479" s="158"/>
      <c r="F479" s="176"/>
      <c r="G479" s="186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</row>
    <row r="480" spans="1:26" ht="13.5" customHeight="1" x14ac:dyDescent="0.25">
      <c r="A480" s="158"/>
      <c r="B480" s="158"/>
      <c r="C480" s="158"/>
      <c r="D480" s="158"/>
      <c r="E480" s="158"/>
      <c r="F480" s="176"/>
      <c r="G480" s="186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</row>
    <row r="481" spans="1:26" ht="13.5" customHeight="1" x14ac:dyDescent="0.25">
      <c r="A481" s="158"/>
      <c r="B481" s="158"/>
      <c r="C481" s="158"/>
      <c r="D481" s="158"/>
      <c r="E481" s="158"/>
      <c r="F481" s="176"/>
      <c r="G481" s="186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</row>
    <row r="482" spans="1:26" ht="13.5" customHeight="1" x14ac:dyDescent="0.25">
      <c r="A482" s="158"/>
      <c r="B482" s="158"/>
      <c r="C482" s="158"/>
      <c r="D482" s="158"/>
      <c r="E482" s="158"/>
      <c r="F482" s="176"/>
      <c r="G482" s="186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</row>
    <row r="483" spans="1:26" ht="13.5" customHeight="1" x14ac:dyDescent="0.25">
      <c r="A483" s="158"/>
      <c r="B483" s="158"/>
      <c r="C483" s="158"/>
      <c r="D483" s="158"/>
      <c r="E483" s="158"/>
      <c r="F483" s="176"/>
      <c r="G483" s="186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</row>
    <row r="484" spans="1:26" ht="13.5" customHeight="1" x14ac:dyDescent="0.25">
      <c r="A484" s="158"/>
      <c r="B484" s="158"/>
      <c r="C484" s="158"/>
      <c r="D484" s="158"/>
      <c r="E484" s="158"/>
      <c r="F484" s="176"/>
      <c r="G484" s="186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</row>
    <row r="485" spans="1:26" ht="13.5" customHeight="1" x14ac:dyDescent="0.25">
      <c r="A485" s="158"/>
      <c r="B485" s="158"/>
      <c r="C485" s="158"/>
      <c r="D485" s="158"/>
      <c r="E485" s="158"/>
      <c r="F485" s="176"/>
      <c r="G485" s="186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</row>
    <row r="486" spans="1:26" ht="13.5" customHeight="1" x14ac:dyDescent="0.25">
      <c r="A486" s="158"/>
      <c r="B486" s="158"/>
      <c r="C486" s="158"/>
      <c r="D486" s="158"/>
      <c r="E486" s="158"/>
      <c r="F486" s="176"/>
      <c r="G486" s="186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</row>
    <row r="487" spans="1:26" ht="13.5" customHeight="1" x14ac:dyDescent="0.25">
      <c r="A487" s="158"/>
      <c r="B487" s="158"/>
      <c r="C487" s="158"/>
      <c r="D487" s="158"/>
      <c r="E487" s="158"/>
      <c r="F487" s="176"/>
      <c r="G487" s="186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</row>
    <row r="488" spans="1:26" ht="13.5" customHeight="1" x14ac:dyDescent="0.25">
      <c r="A488" s="158"/>
      <c r="B488" s="158"/>
      <c r="C488" s="158"/>
      <c r="D488" s="158"/>
      <c r="E488" s="158"/>
      <c r="F488" s="176"/>
      <c r="G488" s="186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</row>
    <row r="489" spans="1:26" ht="13.5" customHeight="1" x14ac:dyDescent="0.25">
      <c r="A489" s="158"/>
      <c r="B489" s="158"/>
      <c r="C489" s="158"/>
      <c r="D489" s="158"/>
      <c r="E489" s="158"/>
      <c r="F489" s="176"/>
      <c r="G489" s="186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</row>
    <row r="490" spans="1:26" ht="13.5" customHeight="1" x14ac:dyDescent="0.25">
      <c r="A490" s="158"/>
      <c r="B490" s="158"/>
      <c r="C490" s="158"/>
      <c r="D490" s="158"/>
      <c r="E490" s="158"/>
      <c r="F490" s="176"/>
      <c r="G490" s="186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</row>
    <row r="491" spans="1:26" ht="13.5" customHeight="1" x14ac:dyDescent="0.25">
      <c r="A491" s="158"/>
      <c r="B491" s="158"/>
      <c r="C491" s="158"/>
      <c r="D491" s="158"/>
      <c r="E491" s="158"/>
      <c r="F491" s="176"/>
      <c r="G491" s="186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</row>
    <row r="492" spans="1:26" ht="13.5" customHeight="1" x14ac:dyDescent="0.25">
      <c r="A492" s="158"/>
      <c r="B492" s="158"/>
      <c r="C492" s="158"/>
      <c r="D492" s="158"/>
      <c r="E492" s="158"/>
      <c r="F492" s="176"/>
      <c r="G492" s="186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</row>
    <row r="493" spans="1:26" ht="13.5" customHeight="1" x14ac:dyDescent="0.25">
      <c r="A493" s="158"/>
      <c r="B493" s="158"/>
      <c r="C493" s="158"/>
      <c r="D493" s="158"/>
      <c r="E493" s="158"/>
      <c r="F493" s="176"/>
      <c r="G493" s="186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</row>
    <row r="494" spans="1:26" ht="13.5" customHeight="1" x14ac:dyDescent="0.25">
      <c r="A494" s="158"/>
      <c r="B494" s="158"/>
      <c r="C494" s="158"/>
      <c r="D494" s="158"/>
      <c r="E494" s="158"/>
      <c r="F494" s="176"/>
      <c r="G494" s="186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</row>
    <row r="495" spans="1:26" ht="13.5" customHeight="1" x14ac:dyDescent="0.25">
      <c r="A495" s="158"/>
      <c r="B495" s="158"/>
      <c r="C495" s="158"/>
      <c r="D495" s="158"/>
      <c r="E495" s="158"/>
      <c r="F495" s="176"/>
      <c r="G495" s="186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</row>
    <row r="496" spans="1:26" ht="13.5" customHeight="1" x14ac:dyDescent="0.25">
      <c r="A496" s="158"/>
      <c r="B496" s="158"/>
      <c r="C496" s="158"/>
      <c r="D496" s="158"/>
      <c r="E496" s="158"/>
      <c r="F496" s="176"/>
      <c r="G496" s="186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</row>
    <row r="497" spans="1:26" ht="13.5" customHeight="1" x14ac:dyDescent="0.25">
      <c r="A497" s="158"/>
      <c r="B497" s="158"/>
      <c r="C497" s="158"/>
      <c r="D497" s="158"/>
      <c r="E497" s="158"/>
      <c r="F497" s="176"/>
      <c r="G497" s="186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</row>
    <row r="498" spans="1:26" ht="13.5" customHeight="1" x14ac:dyDescent="0.25">
      <c r="A498" s="158"/>
      <c r="B498" s="158"/>
      <c r="C498" s="158"/>
      <c r="D498" s="158"/>
      <c r="E498" s="158"/>
      <c r="F498" s="176"/>
      <c r="G498" s="186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</row>
    <row r="499" spans="1:26" ht="13.5" customHeight="1" x14ac:dyDescent="0.25">
      <c r="A499" s="158"/>
      <c r="B499" s="158"/>
      <c r="C499" s="158"/>
      <c r="D499" s="158"/>
      <c r="E499" s="158"/>
      <c r="F499" s="176"/>
      <c r="G499" s="186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</row>
    <row r="500" spans="1:26" ht="13.5" customHeight="1" x14ac:dyDescent="0.25">
      <c r="A500" s="158"/>
      <c r="B500" s="158"/>
      <c r="C500" s="158"/>
      <c r="D500" s="158"/>
      <c r="E500" s="158"/>
      <c r="F500" s="176"/>
      <c r="G500" s="186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</row>
    <row r="501" spans="1:26" ht="13.5" customHeight="1" x14ac:dyDescent="0.25">
      <c r="A501" s="158"/>
      <c r="B501" s="158"/>
      <c r="C501" s="158"/>
      <c r="D501" s="158"/>
      <c r="E501" s="158"/>
      <c r="F501" s="176"/>
      <c r="G501" s="186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</row>
    <row r="502" spans="1:26" ht="13.5" customHeight="1" x14ac:dyDescent="0.25">
      <c r="A502" s="158"/>
      <c r="B502" s="158"/>
      <c r="C502" s="158"/>
      <c r="D502" s="158"/>
      <c r="E502" s="158"/>
      <c r="F502" s="176"/>
      <c r="G502" s="186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</row>
    <row r="503" spans="1:26" ht="13.5" customHeight="1" x14ac:dyDescent="0.25">
      <c r="A503" s="158"/>
      <c r="B503" s="158"/>
      <c r="C503" s="158"/>
      <c r="D503" s="158"/>
      <c r="E503" s="158"/>
      <c r="F503" s="176"/>
      <c r="G503" s="186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</row>
    <row r="504" spans="1:26" ht="13.5" customHeight="1" x14ac:dyDescent="0.25">
      <c r="A504" s="158"/>
      <c r="B504" s="158"/>
      <c r="C504" s="158"/>
      <c r="D504" s="158"/>
      <c r="E504" s="158"/>
      <c r="F504" s="176"/>
      <c r="G504" s="186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</row>
    <row r="505" spans="1:26" ht="13.5" customHeight="1" x14ac:dyDescent="0.25">
      <c r="A505" s="158"/>
      <c r="B505" s="158"/>
      <c r="C505" s="158"/>
      <c r="D505" s="158"/>
      <c r="E505" s="158"/>
      <c r="F505" s="176"/>
      <c r="G505" s="186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</row>
    <row r="506" spans="1:26" ht="13.5" customHeight="1" x14ac:dyDescent="0.25">
      <c r="A506" s="158"/>
      <c r="B506" s="158"/>
      <c r="C506" s="158"/>
      <c r="D506" s="158"/>
      <c r="E506" s="158"/>
      <c r="F506" s="176"/>
      <c r="G506" s="186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</row>
    <row r="507" spans="1:26" ht="13.5" customHeight="1" x14ac:dyDescent="0.25">
      <c r="A507" s="158"/>
      <c r="B507" s="158"/>
      <c r="C507" s="158"/>
      <c r="D507" s="158"/>
      <c r="E507" s="158"/>
      <c r="F507" s="176"/>
      <c r="G507" s="186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</row>
    <row r="508" spans="1:26" ht="13.5" customHeight="1" x14ac:dyDescent="0.25">
      <c r="A508" s="158"/>
      <c r="B508" s="158"/>
      <c r="C508" s="158"/>
      <c r="D508" s="158"/>
      <c r="E508" s="158"/>
      <c r="F508" s="176"/>
      <c r="G508" s="186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</row>
    <row r="509" spans="1:26" ht="13.5" customHeight="1" x14ac:dyDescent="0.25">
      <c r="A509" s="158"/>
      <c r="B509" s="158"/>
      <c r="C509" s="158"/>
      <c r="D509" s="158"/>
      <c r="E509" s="158"/>
      <c r="F509" s="176"/>
      <c r="G509" s="186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</row>
    <row r="510" spans="1:26" ht="13.5" customHeight="1" x14ac:dyDescent="0.25">
      <c r="A510" s="158"/>
      <c r="B510" s="158"/>
      <c r="C510" s="158"/>
      <c r="D510" s="158"/>
      <c r="E510" s="158"/>
      <c r="F510" s="176"/>
      <c r="G510" s="186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</row>
    <row r="511" spans="1:26" ht="13.5" customHeight="1" x14ac:dyDescent="0.25">
      <c r="A511" s="158"/>
      <c r="B511" s="158"/>
      <c r="C511" s="158"/>
      <c r="D511" s="158"/>
      <c r="E511" s="158"/>
      <c r="F511" s="176"/>
      <c r="G511" s="186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</row>
    <row r="512" spans="1:26" ht="13.5" customHeight="1" x14ac:dyDescent="0.25">
      <c r="A512" s="158"/>
      <c r="B512" s="158"/>
      <c r="C512" s="158"/>
      <c r="D512" s="158"/>
      <c r="E512" s="158"/>
      <c r="F512" s="176"/>
      <c r="G512" s="186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</row>
    <row r="513" spans="1:26" ht="13.5" customHeight="1" x14ac:dyDescent="0.25">
      <c r="A513" s="158"/>
      <c r="B513" s="158"/>
      <c r="C513" s="158"/>
      <c r="D513" s="158"/>
      <c r="E513" s="158"/>
      <c r="F513" s="176"/>
      <c r="G513" s="186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</row>
    <row r="514" spans="1:26" ht="13.5" customHeight="1" x14ac:dyDescent="0.25">
      <c r="A514" s="158"/>
      <c r="B514" s="158"/>
      <c r="C514" s="158"/>
      <c r="D514" s="158"/>
      <c r="E514" s="158"/>
      <c r="F514" s="176"/>
      <c r="G514" s="186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</row>
    <row r="515" spans="1:26" ht="13.5" customHeight="1" x14ac:dyDescent="0.25">
      <c r="A515" s="158"/>
      <c r="B515" s="158"/>
      <c r="C515" s="158"/>
      <c r="D515" s="158"/>
      <c r="E515" s="158"/>
      <c r="F515" s="176"/>
      <c r="G515" s="186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</row>
    <row r="516" spans="1:26" ht="13.5" customHeight="1" x14ac:dyDescent="0.25">
      <c r="A516" s="158"/>
      <c r="B516" s="158"/>
      <c r="C516" s="158"/>
      <c r="D516" s="158"/>
      <c r="E516" s="158"/>
      <c r="F516" s="176"/>
      <c r="G516" s="186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</row>
    <row r="517" spans="1:26" ht="13.5" customHeight="1" x14ac:dyDescent="0.25">
      <c r="A517" s="158"/>
      <c r="B517" s="158"/>
      <c r="C517" s="158"/>
      <c r="D517" s="158"/>
      <c r="E517" s="158"/>
      <c r="F517" s="176"/>
      <c r="G517" s="186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</row>
    <row r="518" spans="1:26" ht="13.5" customHeight="1" x14ac:dyDescent="0.25">
      <c r="A518" s="158"/>
      <c r="B518" s="158"/>
      <c r="C518" s="158"/>
      <c r="D518" s="158"/>
      <c r="E518" s="158"/>
      <c r="F518" s="176"/>
      <c r="G518" s="186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</row>
    <row r="519" spans="1:26" ht="13.5" customHeight="1" x14ac:dyDescent="0.25">
      <c r="A519" s="158"/>
      <c r="B519" s="158"/>
      <c r="C519" s="158"/>
      <c r="D519" s="158"/>
      <c r="E519" s="158"/>
      <c r="F519" s="176"/>
      <c r="G519" s="186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</row>
    <row r="520" spans="1:26" ht="13.5" customHeight="1" x14ac:dyDescent="0.25">
      <c r="A520" s="158"/>
      <c r="B520" s="158"/>
      <c r="C520" s="158"/>
      <c r="D520" s="158"/>
      <c r="E520" s="158"/>
      <c r="F520" s="176"/>
      <c r="G520" s="186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</row>
    <row r="521" spans="1:26" ht="13.5" customHeight="1" x14ac:dyDescent="0.25">
      <c r="A521" s="158"/>
      <c r="B521" s="158"/>
      <c r="C521" s="158"/>
      <c r="D521" s="158"/>
      <c r="E521" s="158"/>
      <c r="F521" s="176"/>
      <c r="G521" s="186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</row>
    <row r="522" spans="1:26" ht="13.5" customHeight="1" x14ac:dyDescent="0.25">
      <c r="A522" s="158"/>
      <c r="B522" s="158"/>
      <c r="C522" s="158"/>
      <c r="D522" s="158"/>
      <c r="E522" s="158"/>
      <c r="F522" s="176"/>
      <c r="G522" s="186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</row>
    <row r="523" spans="1:26" ht="13.5" customHeight="1" x14ac:dyDescent="0.25">
      <c r="A523" s="158"/>
      <c r="B523" s="158"/>
      <c r="C523" s="158"/>
      <c r="D523" s="158"/>
      <c r="E523" s="158"/>
      <c r="F523" s="176"/>
      <c r="G523" s="186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</row>
    <row r="524" spans="1:26" ht="13.5" customHeight="1" x14ac:dyDescent="0.25">
      <c r="A524" s="158"/>
      <c r="B524" s="158"/>
      <c r="C524" s="158"/>
      <c r="D524" s="158"/>
      <c r="E524" s="158"/>
      <c r="F524" s="176"/>
      <c r="G524" s="186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</row>
    <row r="525" spans="1:26" ht="13.5" customHeight="1" x14ac:dyDescent="0.25">
      <c r="A525" s="158"/>
      <c r="B525" s="158"/>
      <c r="C525" s="158"/>
      <c r="D525" s="158"/>
      <c r="E525" s="158"/>
      <c r="F525" s="176"/>
      <c r="G525" s="186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</row>
    <row r="526" spans="1:26" ht="13.5" customHeight="1" x14ac:dyDescent="0.25">
      <c r="A526" s="158"/>
      <c r="B526" s="158"/>
      <c r="C526" s="158"/>
      <c r="D526" s="158"/>
      <c r="E526" s="158"/>
      <c r="F526" s="176"/>
      <c r="G526" s="186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</row>
    <row r="527" spans="1:26" ht="13.5" customHeight="1" x14ac:dyDescent="0.25">
      <c r="A527" s="158"/>
      <c r="B527" s="158"/>
      <c r="C527" s="158"/>
      <c r="D527" s="158"/>
      <c r="E527" s="158"/>
      <c r="F527" s="176"/>
      <c r="G527" s="186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</row>
    <row r="528" spans="1:26" ht="13.5" customHeight="1" x14ac:dyDescent="0.25">
      <c r="A528" s="158"/>
      <c r="B528" s="158"/>
      <c r="C528" s="158"/>
      <c r="D528" s="158"/>
      <c r="E528" s="158"/>
      <c r="F528" s="176"/>
      <c r="G528" s="186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</row>
    <row r="529" spans="1:26" ht="13.5" customHeight="1" x14ac:dyDescent="0.25">
      <c r="A529" s="158"/>
      <c r="B529" s="158"/>
      <c r="C529" s="158"/>
      <c r="D529" s="158"/>
      <c r="E529" s="158"/>
      <c r="F529" s="176"/>
      <c r="G529" s="186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</row>
    <row r="530" spans="1:26" ht="13.5" customHeight="1" x14ac:dyDescent="0.25">
      <c r="A530" s="158"/>
      <c r="B530" s="158"/>
      <c r="C530" s="158"/>
      <c r="D530" s="158"/>
      <c r="E530" s="158"/>
      <c r="F530" s="176"/>
      <c r="G530" s="186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</row>
    <row r="531" spans="1:26" ht="13.5" customHeight="1" x14ac:dyDescent="0.25">
      <c r="A531" s="158"/>
      <c r="B531" s="158"/>
      <c r="C531" s="158"/>
      <c r="D531" s="158"/>
      <c r="E531" s="158"/>
      <c r="F531" s="176"/>
      <c r="G531" s="186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</row>
    <row r="532" spans="1:26" ht="13.5" customHeight="1" x14ac:dyDescent="0.25">
      <c r="A532" s="158"/>
      <c r="B532" s="158"/>
      <c r="C532" s="158"/>
      <c r="D532" s="158"/>
      <c r="E532" s="158"/>
      <c r="F532" s="176"/>
      <c r="G532" s="186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</row>
    <row r="533" spans="1:26" ht="13.5" customHeight="1" x14ac:dyDescent="0.25">
      <c r="A533" s="158"/>
      <c r="B533" s="158"/>
      <c r="C533" s="158"/>
      <c r="D533" s="158"/>
      <c r="E533" s="158"/>
      <c r="F533" s="176"/>
      <c r="G533" s="186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</row>
    <row r="534" spans="1:26" ht="13.5" customHeight="1" x14ac:dyDescent="0.25">
      <c r="A534" s="158"/>
      <c r="B534" s="158"/>
      <c r="C534" s="158"/>
      <c r="D534" s="158"/>
      <c r="E534" s="158"/>
      <c r="F534" s="176"/>
      <c r="G534" s="186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</row>
    <row r="535" spans="1:26" ht="13.5" customHeight="1" x14ac:dyDescent="0.25">
      <c r="A535" s="158"/>
      <c r="B535" s="158"/>
      <c r="C535" s="158"/>
      <c r="D535" s="158"/>
      <c r="E535" s="158"/>
      <c r="F535" s="176"/>
      <c r="G535" s="186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</row>
    <row r="536" spans="1:26" ht="13.5" customHeight="1" x14ac:dyDescent="0.25">
      <c r="A536" s="158"/>
      <c r="B536" s="158"/>
      <c r="C536" s="158"/>
      <c r="D536" s="158"/>
      <c r="E536" s="158"/>
      <c r="F536" s="176"/>
      <c r="G536" s="186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</row>
    <row r="537" spans="1:26" ht="13.5" customHeight="1" x14ac:dyDescent="0.25">
      <c r="A537" s="158"/>
      <c r="B537" s="158"/>
      <c r="C537" s="158"/>
      <c r="D537" s="158"/>
      <c r="E537" s="158"/>
      <c r="F537" s="176"/>
      <c r="G537" s="186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</row>
    <row r="538" spans="1:26" ht="13.5" customHeight="1" x14ac:dyDescent="0.25">
      <c r="A538" s="158"/>
      <c r="B538" s="158"/>
      <c r="C538" s="158"/>
      <c r="D538" s="158"/>
      <c r="E538" s="158"/>
      <c r="F538" s="176"/>
      <c r="G538" s="186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</row>
    <row r="539" spans="1:26" ht="13.5" customHeight="1" x14ac:dyDescent="0.25">
      <c r="A539" s="158"/>
      <c r="B539" s="158"/>
      <c r="C539" s="158"/>
      <c r="D539" s="158"/>
      <c r="E539" s="158"/>
      <c r="F539" s="176"/>
      <c r="G539" s="186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</row>
    <row r="540" spans="1:26" ht="13.5" customHeight="1" x14ac:dyDescent="0.25">
      <c r="A540" s="158"/>
      <c r="B540" s="158"/>
      <c r="C540" s="158"/>
      <c r="D540" s="158"/>
      <c r="E540" s="158"/>
      <c r="F540" s="176"/>
      <c r="G540" s="186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</row>
    <row r="541" spans="1:26" ht="13.5" customHeight="1" x14ac:dyDescent="0.25">
      <c r="A541" s="158"/>
      <c r="B541" s="158"/>
      <c r="C541" s="158"/>
      <c r="D541" s="158"/>
      <c r="E541" s="158"/>
      <c r="F541" s="176"/>
      <c r="G541" s="186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</row>
    <row r="542" spans="1:26" ht="13.5" customHeight="1" x14ac:dyDescent="0.25">
      <c r="A542" s="158"/>
      <c r="B542" s="158"/>
      <c r="C542" s="158"/>
      <c r="D542" s="158"/>
      <c r="E542" s="158"/>
      <c r="F542" s="176"/>
      <c r="G542" s="186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</row>
    <row r="543" spans="1:26" ht="13.5" customHeight="1" x14ac:dyDescent="0.25">
      <c r="A543" s="158"/>
      <c r="B543" s="158"/>
      <c r="C543" s="158"/>
      <c r="D543" s="158"/>
      <c r="E543" s="158"/>
      <c r="F543" s="176"/>
      <c r="G543" s="186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</row>
    <row r="544" spans="1:26" ht="13.5" customHeight="1" x14ac:dyDescent="0.25">
      <c r="A544" s="158"/>
      <c r="B544" s="158"/>
      <c r="C544" s="158"/>
      <c r="D544" s="158"/>
      <c r="E544" s="158"/>
      <c r="F544" s="176"/>
      <c r="G544" s="186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</row>
    <row r="545" spans="1:26" ht="13.5" customHeight="1" x14ac:dyDescent="0.25">
      <c r="A545" s="158"/>
      <c r="B545" s="158"/>
      <c r="C545" s="158"/>
      <c r="D545" s="158"/>
      <c r="E545" s="158"/>
      <c r="F545" s="176"/>
      <c r="G545" s="186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</row>
    <row r="546" spans="1:26" ht="13.5" customHeight="1" x14ac:dyDescent="0.25">
      <c r="A546" s="158"/>
      <c r="B546" s="158"/>
      <c r="C546" s="158"/>
      <c r="D546" s="158"/>
      <c r="E546" s="158"/>
      <c r="F546" s="176"/>
      <c r="G546" s="186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</row>
    <row r="547" spans="1:26" ht="13.5" customHeight="1" x14ac:dyDescent="0.25">
      <c r="A547" s="158"/>
      <c r="B547" s="158"/>
      <c r="C547" s="158"/>
      <c r="D547" s="158"/>
      <c r="E547" s="158"/>
      <c r="F547" s="176"/>
      <c r="G547" s="186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</row>
    <row r="548" spans="1:26" ht="13.5" customHeight="1" x14ac:dyDescent="0.25">
      <c r="A548" s="158"/>
      <c r="B548" s="158"/>
      <c r="C548" s="158"/>
      <c r="D548" s="158"/>
      <c r="E548" s="158"/>
      <c r="F548" s="176"/>
      <c r="G548" s="186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</row>
    <row r="549" spans="1:26" ht="13.5" customHeight="1" x14ac:dyDescent="0.25">
      <c r="A549" s="158"/>
      <c r="B549" s="158"/>
      <c r="C549" s="158"/>
      <c r="D549" s="158"/>
      <c r="E549" s="158"/>
      <c r="F549" s="176"/>
      <c r="G549" s="186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</row>
    <row r="550" spans="1:26" ht="13.5" customHeight="1" x14ac:dyDescent="0.25">
      <c r="A550" s="158"/>
      <c r="B550" s="158"/>
      <c r="C550" s="158"/>
      <c r="D550" s="158"/>
      <c r="E550" s="158"/>
      <c r="F550" s="176"/>
      <c r="G550" s="186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</row>
    <row r="551" spans="1:26" ht="13.5" customHeight="1" x14ac:dyDescent="0.25">
      <c r="A551" s="158"/>
      <c r="B551" s="158"/>
      <c r="C551" s="158"/>
      <c r="D551" s="158"/>
      <c r="E551" s="158"/>
      <c r="F551" s="176"/>
      <c r="G551" s="186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</row>
    <row r="552" spans="1:26" ht="13.5" customHeight="1" x14ac:dyDescent="0.25">
      <c r="A552" s="158"/>
      <c r="B552" s="158"/>
      <c r="C552" s="158"/>
      <c r="D552" s="158"/>
      <c r="E552" s="158"/>
      <c r="F552" s="176"/>
      <c r="G552" s="186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</row>
    <row r="553" spans="1:26" ht="13.5" customHeight="1" x14ac:dyDescent="0.25">
      <c r="A553" s="158"/>
      <c r="B553" s="158"/>
      <c r="C553" s="158"/>
      <c r="D553" s="158"/>
      <c r="E553" s="158"/>
      <c r="F553" s="176"/>
      <c r="G553" s="186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</row>
    <row r="554" spans="1:26" ht="13.5" customHeight="1" x14ac:dyDescent="0.25">
      <c r="A554" s="158"/>
      <c r="B554" s="158"/>
      <c r="C554" s="158"/>
      <c r="D554" s="158"/>
      <c r="E554" s="158"/>
      <c r="F554" s="176"/>
      <c r="G554" s="186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</row>
    <row r="555" spans="1:26" ht="13.5" customHeight="1" x14ac:dyDescent="0.25">
      <c r="A555" s="158"/>
      <c r="B555" s="158"/>
      <c r="C555" s="158"/>
      <c r="D555" s="158"/>
      <c r="E555" s="158"/>
      <c r="F555" s="176"/>
      <c r="G555" s="186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</row>
    <row r="556" spans="1:26" ht="13.5" customHeight="1" x14ac:dyDescent="0.25">
      <c r="A556" s="158"/>
      <c r="B556" s="158"/>
      <c r="C556" s="158"/>
      <c r="D556" s="158"/>
      <c r="E556" s="158"/>
      <c r="F556" s="176"/>
      <c r="G556" s="186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</row>
    <row r="557" spans="1:26" ht="13.5" customHeight="1" x14ac:dyDescent="0.25">
      <c r="A557" s="158"/>
      <c r="B557" s="158"/>
      <c r="C557" s="158"/>
      <c r="D557" s="158"/>
      <c r="E557" s="158"/>
      <c r="F557" s="176"/>
      <c r="G557" s="186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</row>
    <row r="558" spans="1:26" ht="13.5" customHeight="1" x14ac:dyDescent="0.25">
      <c r="A558" s="158"/>
      <c r="B558" s="158"/>
      <c r="C558" s="158"/>
      <c r="D558" s="158"/>
      <c r="E558" s="158"/>
      <c r="F558" s="176"/>
      <c r="G558" s="186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</row>
    <row r="559" spans="1:26" ht="13.5" customHeight="1" x14ac:dyDescent="0.25">
      <c r="A559" s="158"/>
      <c r="B559" s="158"/>
      <c r="C559" s="158"/>
      <c r="D559" s="158"/>
      <c r="E559" s="158"/>
      <c r="F559" s="176"/>
      <c r="G559" s="186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</row>
    <row r="560" spans="1:26" ht="13.5" customHeight="1" x14ac:dyDescent="0.25">
      <c r="A560" s="158"/>
      <c r="B560" s="158"/>
      <c r="C560" s="158"/>
      <c r="D560" s="158"/>
      <c r="E560" s="158"/>
      <c r="F560" s="176"/>
      <c r="G560" s="186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</row>
    <row r="561" spans="1:26" ht="13.5" customHeight="1" x14ac:dyDescent="0.25">
      <c r="A561" s="158"/>
      <c r="B561" s="158"/>
      <c r="C561" s="158"/>
      <c r="D561" s="158"/>
      <c r="E561" s="158"/>
      <c r="F561" s="176"/>
      <c r="G561" s="186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</row>
    <row r="562" spans="1:26" ht="13.5" customHeight="1" x14ac:dyDescent="0.25">
      <c r="A562" s="158"/>
      <c r="B562" s="158"/>
      <c r="C562" s="158"/>
      <c r="D562" s="158"/>
      <c r="E562" s="158"/>
      <c r="F562" s="176"/>
      <c r="G562" s="186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</row>
    <row r="563" spans="1:26" ht="13.5" customHeight="1" x14ac:dyDescent="0.25">
      <c r="A563" s="158"/>
      <c r="B563" s="158"/>
      <c r="C563" s="158"/>
      <c r="D563" s="158"/>
      <c r="E563" s="158"/>
      <c r="F563" s="176"/>
      <c r="G563" s="186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</row>
    <row r="564" spans="1:26" ht="13.5" customHeight="1" x14ac:dyDescent="0.25">
      <c r="A564" s="158"/>
      <c r="B564" s="158"/>
      <c r="C564" s="158"/>
      <c r="D564" s="158"/>
      <c r="E564" s="158"/>
      <c r="F564" s="176"/>
      <c r="G564" s="186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</row>
    <row r="565" spans="1:26" ht="13.5" customHeight="1" x14ac:dyDescent="0.25">
      <c r="A565" s="158"/>
      <c r="B565" s="158"/>
      <c r="C565" s="158"/>
      <c r="D565" s="158"/>
      <c r="E565" s="158"/>
      <c r="F565" s="176"/>
      <c r="G565" s="186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</row>
    <row r="566" spans="1:26" ht="13.5" customHeight="1" x14ac:dyDescent="0.25">
      <c r="A566" s="158"/>
      <c r="B566" s="158"/>
      <c r="C566" s="158"/>
      <c r="D566" s="158"/>
      <c r="E566" s="158"/>
      <c r="F566" s="176"/>
      <c r="G566" s="186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</row>
    <row r="567" spans="1:26" ht="13.5" customHeight="1" x14ac:dyDescent="0.25">
      <c r="A567" s="158"/>
      <c r="B567" s="158"/>
      <c r="C567" s="158"/>
      <c r="D567" s="158"/>
      <c r="E567" s="158"/>
      <c r="F567" s="176"/>
      <c r="G567" s="186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</row>
    <row r="568" spans="1:26" ht="13.5" customHeight="1" x14ac:dyDescent="0.25">
      <c r="A568" s="158"/>
      <c r="B568" s="158"/>
      <c r="C568" s="158"/>
      <c r="D568" s="158"/>
      <c r="E568" s="158"/>
      <c r="F568" s="176"/>
      <c r="G568" s="186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</row>
    <row r="569" spans="1:26" ht="13.5" customHeight="1" x14ac:dyDescent="0.25">
      <c r="A569" s="158"/>
      <c r="B569" s="158"/>
      <c r="C569" s="158"/>
      <c r="D569" s="158"/>
      <c r="E569" s="158"/>
      <c r="F569" s="176"/>
      <c r="G569" s="186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</row>
    <row r="570" spans="1:26" ht="13.5" customHeight="1" x14ac:dyDescent="0.25">
      <c r="A570" s="158"/>
      <c r="B570" s="158"/>
      <c r="C570" s="158"/>
      <c r="D570" s="158"/>
      <c r="E570" s="158"/>
      <c r="F570" s="176"/>
      <c r="G570" s="186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</row>
    <row r="571" spans="1:26" ht="13.5" customHeight="1" x14ac:dyDescent="0.25">
      <c r="A571" s="158"/>
      <c r="B571" s="158"/>
      <c r="C571" s="158"/>
      <c r="D571" s="158"/>
      <c r="E571" s="158"/>
      <c r="F571" s="176"/>
      <c r="G571" s="186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</row>
    <row r="572" spans="1:26" ht="13.5" customHeight="1" x14ac:dyDescent="0.25">
      <c r="A572" s="158"/>
      <c r="B572" s="158"/>
      <c r="C572" s="158"/>
      <c r="D572" s="158"/>
      <c r="E572" s="158"/>
      <c r="F572" s="176"/>
      <c r="G572" s="186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</row>
    <row r="573" spans="1:26" ht="13.5" customHeight="1" x14ac:dyDescent="0.25">
      <c r="A573" s="158"/>
      <c r="B573" s="158"/>
      <c r="C573" s="158"/>
      <c r="D573" s="158"/>
      <c r="E573" s="158"/>
      <c r="F573" s="176"/>
      <c r="G573" s="186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</row>
    <row r="574" spans="1:26" ht="13.5" customHeight="1" x14ac:dyDescent="0.25">
      <c r="A574" s="158"/>
      <c r="B574" s="158"/>
      <c r="C574" s="158"/>
      <c r="D574" s="158"/>
      <c r="E574" s="158"/>
      <c r="F574" s="176"/>
      <c r="G574" s="186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</row>
    <row r="575" spans="1:26" ht="13.5" customHeight="1" x14ac:dyDescent="0.25">
      <c r="A575" s="158"/>
      <c r="B575" s="158"/>
      <c r="C575" s="158"/>
      <c r="D575" s="158"/>
      <c r="E575" s="158"/>
      <c r="F575" s="176"/>
      <c r="G575" s="186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</row>
    <row r="576" spans="1:26" ht="13.5" customHeight="1" x14ac:dyDescent="0.25">
      <c r="A576" s="158"/>
      <c r="B576" s="158"/>
      <c r="C576" s="158"/>
      <c r="D576" s="158"/>
      <c r="E576" s="158"/>
      <c r="F576" s="176"/>
      <c r="G576" s="186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</row>
    <row r="577" spans="1:26" ht="13.5" customHeight="1" x14ac:dyDescent="0.25">
      <c r="A577" s="158"/>
      <c r="B577" s="158"/>
      <c r="C577" s="158"/>
      <c r="D577" s="158"/>
      <c r="E577" s="158"/>
      <c r="F577" s="176"/>
      <c r="G577" s="186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</row>
    <row r="578" spans="1:26" ht="13.5" customHeight="1" x14ac:dyDescent="0.25">
      <c r="A578" s="158"/>
      <c r="B578" s="158"/>
      <c r="C578" s="158"/>
      <c r="D578" s="158"/>
      <c r="E578" s="158"/>
      <c r="F578" s="176"/>
      <c r="G578" s="186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</row>
    <row r="579" spans="1:26" ht="13.5" customHeight="1" x14ac:dyDescent="0.25">
      <c r="A579" s="158"/>
      <c r="B579" s="158"/>
      <c r="C579" s="158"/>
      <c r="D579" s="158"/>
      <c r="E579" s="158"/>
      <c r="F579" s="176"/>
      <c r="G579" s="186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</row>
    <row r="580" spans="1:26" ht="13.5" customHeight="1" x14ac:dyDescent="0.25">
      <c r="A580" s="158"/>
      <c r="B580" s="158"/>
      <c r="C580" s="158"/>
      <c r="D580" s="158"/>
      <c r="E580" s="158"/>
      <c r="F580" s="176"/>
      <c r="G580" s="186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</row>
    <row r="581" spans="1:26" ht="13.5" customHeight="1" x14ac:dyDescent="0.25">
      <c r="A581" s="158"/>
      <c r="B581" s="158"/>
      <c r="C581" s="158"/>
      <c r="D581" s="158"/>
      <c r="E581" s="158"/>
      <c r="F581" s="176"/>
      <c r="G581" s="186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</row>
    <row r="582" spans="1:26" ht="13.5" customHeight="1" x14ac:dyDescent="0.25">
      <c r="A582" s="158"/>
      <c r="B582" s="158"/>
      <c r="C582" s="158"/>
      <c r="D582" s="158"/>
      <c r="E582" s="158"/>
      <c r="F582" s="176"/>
      <c r="G582" s="186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</row>
    <row r="583" spans="1:26" ht="13.5" customHeight="1" x14ac:dyDescent="0.25">
      <c r="A583" s="158"/>
      <c r="B583" s="158"/>
      <c r="C583" s="158"/>
      <c r="D583" s="158"/>
      <c r="E583" s="158"/>
      <c r="F583" s="176"/>
      <c r="G583" s="186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</row>
    <row r="584" spans="1:26" ht="13.5" customHeight="1" x14ac:dyDescent="0.25">
      <c r="A584" s="158"/>
      <c r="B584" s="158"/>
      <c r="C584" s="158"/>
      <c r="D584" s="158"/>
      <c r="E584" s="158"/>
      <c r="F584" s="176"/>
      <c r="G584" s="186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</row>
    <row r="585" spans="1:26" ht="13.5" customHeight="1" x14ac:dyDescent="0.25">
      <c r="A585" s="158"/>
      <c r="B585" s="158"/>
      <c r="C585" s="158"/>
      <c r="D585" s="158"/>
      <c r="E585" s="158"/>
      <c r="F585" s="176"/>
      <c r="G585" s="186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</row>
    <row r="586" spans="1:26" ht="13.5" customHeight="1" x14ac:dyDescent="0.25">
      <c r="A586" s="158"/>
      <c r="B586" s="158"/>
      <c r="C586" s="158"/>
      <c r="D586" s="158"/>
      <c r="E586" s="158"/>
      <c r="F586" s="176"/>
      <c r="G586" s="186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</row>
    <row r="587" spans="1:26" ht="13.5" customHeight="1" x14ac:dyDescent="0.25">
      <c r="A587" s="158"/>
      <c r="B587" s="158"/>
      <c r="C587" s="158"/>
      <c r="D587" s="158"/>
      <c r="E587" s="158"/>
      <c r="F587" s="176"/>
      <c r="G587" s="186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</row>
    <row r="588" spans="1:26" ht="13.5" customHeight="1" x14ac:dyDescent="0.25">
      <c r="A588" s="158"/>
      <c r="B588" s="158"/>
      <c r="C588" s="158"/>
      <c r="D588" s="158"/>
      <c r="E588" s="158"/>
      <c r="F588" s="176"/>
      <c r="G588" s="186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</row>
    <row r="589" spans="1:26" ht="13.5" customHeight="1" x14ac:dyDescent="0.25">
      <c r="A589" s="158"/>
      <c r="B589" s="158"/>
      <c r="C589" s="158"/>
      <c r="D589" s="158"/>
      <c r="E589" s="158"/>
      <c r="F589" s="176"/>
      <c r="G589" s="186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</row>
    <row r="590" spans="1:26" ht="13.5" customHeight="1" x14ac:dyDescent="0.25">
      <c r="A590" s="158"/>
      <c r="B590" s="158"/>
      <c r="C590" s="158"/>
      <c r="D590" s="158"/>
      <c r="E590" s="158"/>
      <c r="F590" s="176"/>
      <c r="G590" s="186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</row>
    <row r="591" spans="1:26" ht="13.5" customHeight="1" x14ac:dyDescent="0.25">
      <c r="A591" s="158"/>
      <c r="B591" s="158"/>
      <c r="C591" s="158"/>
      <c r="D591" s="158"/>
      <c r="E591" s="158"/>
      <c r="F591" s="176"/>
      <c r="G591" s="186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</row>
    <row r="592" spans="1:26" ht="13.5" customHeight="1" x14ac:dyDescent="0.25">
      <c r="A592" s="158"/>
      <c r="B592" s="158"/>
      <c r="C592" s="158"/>
      <c r="D592" s="158"/>
      <c r="E592" s="158"/>
      <c r="F592" s="176"/>
      <c r="G592" s="186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</row>
    <row r="593" spans="1:26" ht="13.5" customHeight="1" x14ac:dyDescent="0.25">
      <c r="A593" s="158"/>
      <c r="B593" s="158"/>
      <c r="C593" s="158"/>
      <c r="D593" s="158"/>
      <c r="E593" s="158"/>
      <c r="F593" s="176"/>
      <c r="G593" s="186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</row>
    <row r="594" spans="1:26" ht="13.5" customHeight="1" x14ac:dyDescent="0.25">
      <c r="A594" s="158"/>
      <c r="B594" s="158"/>
      <c r="C594" s="158"/>
      <c r="D594" s="158"/>
      <c r="E594" s="158"/>
      <c r="F594" s="176"/>
      <c r="G594" s="186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</row>
    <row r="595" spans="1:26" ht="13.5" customHeight="1" x14ac:dyDescent="0.25">
      <c r="A595" s="158"/>
      <c r="B595" s="158"/>
      <c r="C595" s="158"/>
      <c r="D595" s="158"/>
      <c r="E595" s="158"/>
      <c r="F595" s="176"/>
      <c r="G595" s="186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</row>
    <row r="596" spans="1:26" ht="13.5" customHeight="1" x14ac:dyDescent="0.25">
      <c r="A596" s="158"/>
      <c r="B596" s="158"/>
      <c r="C596" s="158"/>
      <c r="D596" s="158"/>
      <c r="E596" s="158"/>
      <c r="F596" s="176"/>
      <c r="G596" s="186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</row>
    <row r="597" spans="1:26" ht="13.5" customHeight="1" x14ac:dyDescent="0.25">
      <c r="A597" s="158"/>
      <c r="B597" s="158"/>
      <c r="C597" s="158"/>
      <c r="D597" s="158"/>
      <c r="E597" s="158"/>
      <c r="F597" s="176"/>
      <c r="G597" s="186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</row>
    <row r="598" spans="1:26" ht="13.5" customHeight="1" x14ac:dyDescent="0.25">
      <c r="A598" s="158"/>
      <c r="B598" s="158"/>
      <c r="C598" s="158"/>
      <c r="D598" s="158"/>
      <c r="E598" s="158"/>
      <c r="F598" s="176"/>
      <c r="G598" s="186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</row>
    <row r="599" spans="1:26" ht="13.5" customHeight="1" x14ac:dyDescent="0.25">
      <c r="A599" s="158"/>
      <c r="B599" s="158"/>
      <c r="C599" s="158"/>
      <c r="D599" s="158"/>
      <c r="E599" s="158"/>
      <c r="F599" s="176"/>
      <c r="G599" s="186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</row>
    <row r="600" spans="1:26" ht="13.5" customHeight="1" x14ac:dyDescent="0.25">
      <c r="A600" s="158"/>
      <c r="B600" s="158"/>
      <c r="C600" s="158"/>
      <c r="D600" s="158"/>
      <c r="E600" s="158"/>
      <c r="F600" s="176"/>
      <c r="G600" s="186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</row>
    <row r="601" spans="1:26" ht="13.5" customHeight="1" x14ac:dyDescent="0.25">
      <c r="A601" s="158"/>
      <c r="B601" s="158"/>
      <c r="C601" s="158"/>
      <c r="D601" s="158"/>
      <c r="E601" s="158"/>
      <c r="F601" s="176"/>
      <c r="G601" s="186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</row>
    <row r="602" spans="1:26" ht="13.5" customHeight="1" x14ac:dyDescent="0.25">
      <c r="A602" s="158"/>
      <c r="B602" s="158"/>
      <c r="C602" s="158"/>
      <c r="D602" s="158"/>
      <c r="E602" s="158"/>
      <c r="F602" s="176"/>
      <c r="G602" s="186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</row>
    <row r="603" spans="1:26" ht="13.5" customHeight="1" x14ac:dyDescent="0.25">
      <c r="A603" s="158"/>
      <c r="B603" s="158"/>
      <c r="C603" s="158"/>
      <c r="D603" s="158"/>
      <c r="E603" s="158"/>
      <c r="F603" s="176"/>
      <c r="G603" s="186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</row>
    <row r="604" spans="1:26" ht="13.5" customHeight="1" x14ac:dyDescent="0.25">
      <c r="A604" s="158"/>
      <c r="B604" s="158"/>
      <c r="C604" s="158"/>
      <c r="D604" s="158"/>
      <c r="E604" s="158"/>
      <c r="F604" s="176"/>
      <c r="G604" s="186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</row>
    <row r="605" spans="1:26" ht="13.5" customHeight="1" x14ac:dyDescent="0.25">
      <c r="A605" s="158"/>
      <c r="B605" s="158"/>
      <c r="C605" s="158"/>
      <c r="D605" s="158"/>
      <c r="E605" s="158"/>
      <c r="F605" s="176"/>
      <c r="G605" s="186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</row>
    <row r="606" spans="1:26" ht="13.5" customHeight="1" x14ac:dyDescent="0.25">
      <c r="A606" s="158"/>
      <c r="B606" s="158"/>
      <c r="C606" s="158"/>
      <c r="D606" s="158"/>
      <c r="E606" s="158"/>
      <c r="F606" s="176"/>
      <c r="G606" s="186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</row>
    <row r="607" spans="1:26" ht="13.5" customHeight="1" x14ac:dyDescent="0.25">
      <c r="A607" s="158"/>
      <c r="B607" s="158"/>
      <c r="C607" s="158"/>
      <c r="D607" s="158"/>
      <c r="E607" s="158"/>
      <c r="F607" s="176"/>
      <c r="G607" s="186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</row>
    <row r="608" spans="1:26" ht="13.5" customHeight="1" x14ac:dyDescent="0.25">
      <c r="A608" s="158"/>
      <c r="B608" s="158"/>
      <c r="C608" s="158"/>
      <c r="D608" s="158"/>
      <c r="E608" s="158"/>
      <c r="F608" s="176"/>
      <c r="G608" s="186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</row>
    <row r="609" spans="1:26" ht="13.5" customHeight="1" x14ac:dyDescent="0.25">
      <c r="A609" s="158"/>
      <c r="B609" s="158"/>
      <c r="C609" s="158"/>
      <c r="D609" s="158"/>
      <c r="E609" s="158"/>
      <c r="F609" s="176"/>
      <c r="G609" s="186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</row>
    <row r="610" spans="1:26" ht="13.5" customHeight="1" x14ac:dyDescent="0.25">
      <c r="A610" s="158"/>
      <c r="B610" s="158"/>
      <c r="C610" s="158"/>
      <c r="D610" s="158"/>
      <c r="E610" s="158"/>
      <c r="F610" s="176"/>
      <c r="G610" s="186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</row>
    <row r="611" spans="1:26" ht="13.5" customHeight="1" x14ac:dyDescent="0.25">
      <c r="A611" s="158"/>
      <c r="B611" s="158"/>
      <c r="C611" s="158"/>
      <c r="D611" s="158"/>
      <c r="E611" s="158"/>
      <c r="F611" s="176"/>
      <c r="G611" s="186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</row>
    <row r="612" spans="1:26" ht="13.5" customHeight="1" x14ac:dyDescent="0.25">
      <c r="A612" s="158"/>
      <c r="B612" s="158"/>
      <c r="C612" s="158"/>
      <c r="D612" s="158"/>
      <c r="E612" s="158"/>
      <c r="F612" s="176"/>
      <c r="G612" s="186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</row>
    <row r="613" spans="1:26" ht="13.5" customHeight="1" x14ac:dyDescent="0.25">
      <c r="A613" s="158"/>
      <c r="B613" s="158"/>
      <c r="C613" s="158"/>
      <c r="D613" s="158"/>
      <c r="E613" s="158"/>
      <c r="F613" s="176"/>
      <c r="G613" s="186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</row>
    <row r="614" spans="1:26" ht="13.5" customHeight="1" x14ac:dyDescent="0.25">
      <c r="A614" s="158"/>
      <c r="B614" s="158"/>
      <c r="C614" s="158"/>
      <c r="D614" s="158"/>
      <c r="E614" s="158"/>
      <c r="F614" s="176"/>
      <c r="G614" s="186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</row>
    <row r="615" spans="1:26" ht="13.5" customHeight="1" x14ac:dyDescent="0.25">
      <c r="A615" s="158"/>
      <c r="B615" s="158"/>
      <c r="C615" s="158"/>
      <c r="D615" s="158"/>
      <c r="E615" s="158"/>
      <c r="F615" s="176"/>
      <c r="G615" s="186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</row>
    <row r="616" spans="1:26" ht="13.5" customHeight="1" x14ac:dyDescent="0.25">
      <c r="A616" s="158"/>
      <c r="B616" s="158"/>
      <c r="C616" s="158"/>
      <c r="D616" s="158"/>
      <c r="E616" s="158"/>
      <c r="F616" s="176"/>
      <c r="G616" s="186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</row>
    <row r="617" spans="1:26" ht="13.5" customHeight="1" x14ac:dyDescent="0.25">
      <c r="A617" s="158"/>
      <c r="B617" s="158"/>
      <c r="C617" s="158"/>
      <c r="D617" s="158"/>
      <c r="E617" s="158"/>
      <c r="F617" s="176"/>
      <c r="G617" s="186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</row>
    <row r="618" spans="1:26" ht="13.5" customHeight="1" x14ac:dyDescent="0.25">
      <c r="A618" s="158"/>
      <c r="B618" s="158"/>
      <c r="C618" s="158"/>
      <c r="D618" s="158"/>
      <c r="E618" s="158"/>
      <c r="F618" s="176"/>
      <c r="G618" s="186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</row>
    <row r="619" spans="1:26" ht="13.5" customHeight="1" x14ac:dyDescent="0.25">
      <c r="A619" s="158"/>
      <c r="B619" s="158"/>
      <c r="C619" s="158"/>
      <c r="D619" s="158"/>
      <c r="E619" s="158"/>
      <c r="F619" s="176"/>
      <c r="G619" s="186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</row>
    <row r="620" spans="1:26" ht="13.5" customHeight="1" x14ac:dyDescent="0.25">
      <c r="A620" s="158"/>
      <c r="B620" s="158"/>
      <c r="C620" s="158"/>
      <c r="D620" s="158"/>
      <c r="E620" s="158"/>
      <c r="F620" s="176"/>
      <c r="G620" s="186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</row>
    <row r="621" spans="1:26" ht="13.5" customHeight="1" x14ac:dyDescent="0.25">
      <c r="A621" s="158"/>
      <c r="B621" s="158"/>
      <c r="C621" s="158"/>
      <c r="D621" s="158"/>
      <c r="E621" s="158"/>
      <c r="F621" s="176"/>
      <c r="G621" s="186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</row>
    <row r="622" spans="1:26" ht="13.5" customHeight="1" x14ac:dyDescent="0.25">
      <c r="A622" s="158"/>
      <c r="B622" s="158"/>
      <c r="C622" s="158"/>
      <c r="D622" s="158"/>
      <c r="E622" s="158"/>
      <c r="F622" s="176"/>
      <c r="G622" s="186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</row>
    <row r="623" spans="1:26" ht="13.5" customHeight="1" x14ac:dyDescent="0.25">
      <c r="A623" s="158"/>
      <c r="B623" s="158"/>
      <c r="C623" s="158"/>
      <c r="D623" s="158"/>
      <c r="E623" s="158"/>
      <c r="F623" s="176"/>
      <c r="G623" s="186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</row>
    <row r="624" spans="1:26" ht="13.5" customHeight="1" x14ac:dyDescent="0.25">
      <c r="A624" s="158"/>
      <c r="B624" s="158"/>
      <c r="C624" s="158"/>
      <c r="D624" s="158"/>
      <c r="E624" s="158"/>
      <c r="F624" s="176"/>
      <c r="G624" s="186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</row>
    <row r="625" spans="1:26" ht="13.5" customHeight="1" x14ac:dyDescent="0.25">
      <c r="A625" s="158"/>
      <c r="B625" s="158"/>
      <c r="C625" s="158"/>
      <c r="D625" s="158"/>
      <c r="E625" s="158"/>
      <c r="F625" s="176"/>
      <c r="G625" s="186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</row>
    <row r="626" spans="1:26" ht="13.5" customHeight="1" x14ac:dyDescent="0.25">
      <c r="A626" s="158"/>
      <c r="B626" s="158"/>
      <c r="C626" s="158"/>
      <c r="D626" s="158"/>
      <c r="E626" s="158"/>
      <c r="F626" s="176"/>
      <c r="G626" s="186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</row>
    <row r="627" spans="1:26" ht="13.5" customHeight="1" x14ac:dyDescent="0.25">
      <c r="A627" s="158"/>
      <c r="B627" s="158"/>
      <c r="C627" s="158"/>
      <c r="D627" s="158"/>
      <c r="E627" s="158"/>
      <c r="F627" s="176"/>
      <c r="G627" s="186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</row>
    <row r="628" spans="1:26" ht="13.5" customHeight="1" x14ac:dyDescent="0.25">
      <c r="A628" s="158"/>
      <c r="B628" s="158"/>
      <c r="C628" s="158"/>
      <c r="D628" s="158"/>
      <c r="E628" s="158"/>
      <c r="F628" s="176"/>
      <c r="G628" s="186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</row>
    <row r="629" spans="1:26" ht="13.5" customHeight="1" x14ac:dyDescent="0.25">
      <c r="A629" s="158"/>
      <c r="B629" s="158"/>
      <c r="C629" s="158"/>
      <c r="D629" s="158"/>
      <c r="E629" s="158"/>
      <c r="F629" s="176"/>
      <c r="G629" s="186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</row>
    <row r="630" spans="1:26" ht="13.5" customHeight="1" x14ac:dyDescent="0.25">
      <c r="A630" s="158"/>
      <c r="B630" s="158"/>
      <c r="C630" s="158"/>
      <c r="D630" s="158"/>
      <c r="E630" s="158"/>
      <c r="F630" s="176"/>
      <c r="G630" s="186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</row>
    <row r="631" spans="1:26" ht="13.5" customHeight="1" x14ac:dyDescent="0.25">
      <c r="A631" s="158"/>
      <c r="B631" s="158"/>
      <c r="C631" s="158"/>
      <c r="D631" s="158"/>
      <c r="E631" s="158"/>
      <c r="F631" s="176"/>
      <c r="G631" s="186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</row>
    <row r="632" spans="1:26" ht="13.5" customHeight="1" x14ac:dyDescent="0.25">
      <c r="A632" s="158"/>
      <c r="B632" s="158"/>
      <c r="C632" s="158"/>
      <c r="D632" s="158"/>
      <c r="E632" s="158"/>
      <c r="F632" s="176"/>
      <c r="G632" s="186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</row>
    <row r="633" spans="1:26" ht="13.5" customHeight="1" x14ac:dyDescent="0.25">
      <c r="A633" s="158"/>
      <c r="B633" s="158"/>
      <c r="C633" s="158"/>
      <c r="D633" s="158"/>
      <c r="E633" s="158"/>
      <c r="F633" s="176"/>
      <c r="G633" s="186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</row>
    <row r="634" spans="1:26" ht="13.5" customHeight="1" x14ac:dyDescent="0.25">
      <c r="A634" s="158"/>
      <c r="B634" s="158"/>
      <c r="C634" s="158"/>
      <c r="D634" s="158"/>
      <c r="E634" s="158"/>
      <c r="F634" s="176"/>
      <c r="G634" s="186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</row>
    <row r="635" spans="1:26" ht="13.5" customHeight="1" x14ac:dyDescent="0.25">
      <c r="A635" s="158"/>
      <c r="B635" s="158"/>
      <c r="C635" s="158"/>
      <c r="D635" s="158"/>
      <c r="E635" s="158"/>
      <c r="F635" s="176"/>
      <c r="G635" s="186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</row>
    <row r="636" spans="1:26" ht="13.5" customHeight="1" x14ac:dyDescent="0.25">
      <c r="A636" s="158"/>
      <c r="B636" s="158"/>
      <c r="C636" s="158"/>
      <c r="D636" s="158"/>
      <c r="E636" s="158"/>
      <c r="F636" s="176"/>
      <c r="G636" s="186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</row>
    <row r="637" spans="1:26" ht="13.5" customHeight="1" x14ac:dyDescent="0.25">
      <c r="A637" s="158"/>
      <c r="B637" s="158"/>
      <c r="C637" s="158"/>
      <c r="D637" s="158"/>
      <c r="E637" s="158"/>
      <c r="F637" s="176"/>
      <c r="G637" s="186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</row>
    <row r="638" spans="1:26" ht="13.5" customHeight="1" x14ac:dyDescent="0.25">
      <c r="A638" s="158"/>
      <c r="B638" s="158"/>
      <c r="C638" s="158"/>
      <c r="D638" s="158"/>
      <c r="E638" s="158"/>
      <c r="F638" s="176"/>
      <c r="G638" s="186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</row>
    <row r="639" spans="1:26" ht="13.5" customHeight="1" x14ac:dyDescent="0.25">
      <c r="A639" s="158"/>
      <c r="B639" s="158"/>
      <c r="C639" s="158"/>
      <c r="D639" s="158"/>
      <c r="E639" s="158"/>
      <c r="F639" s="176"/>
      <c r="G639" s="186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</row>
    <row r="640" spans="1:26" ht="13.5" customHeight="1" x14ac:dyDescent="0.25">
      <c r="A640" s="158"/>
      <c r="B640" s="158"/>
      <c r="C640" s="158"/>
      <c r="D640" s="158"/>
      <c r="E640" s="158"/>
      <c r="F640" s="176"/>
      <c r="G640" s="186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</row>
    <row r="641" spans="1:26" ht="13.5" customHeight="1" x14ac:dyDescent="0.25">
      <c r="A641" s="158"/>
      <c r="B641" s="158"/>
      <c r="C641" s="158"/>
      <c r="D641" s="158"/>
      <c r="E641" s="158"/>
      <c r="F641" s="176"/>
      <c r="G641" s="186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</row>
    <row r="642" spans="1:26" ht="13.5" customHeight="1" x14ac:dyDescent="0.25">
      <c r="A642" s="158"/>
      <c r="B642" s="158"/>
      <c r="C642" s="158"/>
      <c r="D642" s="158"/>
      <c r="E642" s="158"/>
      <c r="F642" s="176"/>
      <c r="G642" s="186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</row>
    <row r="643" spans="1:26" ht="13.5" customHeight="1" x14ac:dyDescent="0.25">
      <c r="A643" s="158"/>
      <c r="B643" s="158"/>
      <c r="C643" s="158"/>
      <c r="D643" s="158"/>
      <c r="E643" s="158"/>
      <c r="F643" s="176"/>
      <c r="G643" s="186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</row>
    <row r="644" spans="1:26" ht="13.5" customHeight="1" x14ac:dyDescent="0.25">
      <c r="A644" s="158"/>
      <c r="B644" s="158"/>
      <c r="C644" s="158"/>
      <c r="D644" s="158"/>
      <c r="E644" s="158"/>
      <c r="F644" s="176"/>
      <c r="G644" s="186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</row>
    <row r="645" spans="1:26" ht="13.5" customHeight="1" x14ac:dyDescent="0.25">
      <c r="A645" s="158"/>
      <c r="B645" s="158"/>
      <c r="C645" s="158"/>
      <c r="D645" s="158"/>
      <c r="E645" s="158"/>
      <c r="F645" s="176"/>
      <c r="G645" s="186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</row>
    <row r="646" spans="1:26" ht="13.5" customHeight="1" x14ac:dyDescent="0.25">
      <c r="A646" s="158"/>
      <c r="B646" s="158"/>
      <c r="C646" s="158"/>
      <c r="D646" s="158"/>
      <c r="E646" s="158"/>
      <c r="F646" s="176"/>
      <c r="G646" s="186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</row>
    <row r="647" spans="1:26" ht="13.5" customHeight="1" x14ac:dyDescent="0.25">
      <c r="A647" s="158"/>
      <c r="B647" s="158"/>
      <c r="C647" s="158"/>
      <c r="D647" s="158"/>
      <c r="E647" s="158"/>
      <c r="F647" s="176"/>
      <c r="G647" s="186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</row>
    <row r="648" spans="1:26" ht="13.5" customHeight="1" x14ac:dyDescent="0.25">
      <c r="A648" s="158"/>
      <c r="B648" s="158"/>
      <c r="C648" s="158"/>
      <c r="D648" s="158"/>
      <c r="E648" s="158"/>
      <c r="F648" s="176"/>
      <c r="G648" s="186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</row>
    <row r="649" spans="1:26" ht="13.5" customHeight="1" x14ac:dyDescent="0.25">
      <c r="A649" s="158"/>
      <c r="B649" s="158"/>
      <c r="C649" s="158"/>
      <c r="D649" s="158"/>
      <c r="E649" s="158"/>
      <c r="F649" s="176"/>
      <c r="G649" s="186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</row>
    <row r="650" spans="1:26" ht="13.5" customHeight="1" x14ac:dyDescent="0.25">
      <c r="A650" s="158"/>
      <c r="B650" s="158"/>
      <c r="C650" s="158"/>
      <c r="D650" s="158"/>
      <c r="E650" s="158"/>
      <c r="F650" s="176"/>
      <c r="G650" s="186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</row>
    <row r="651" spans="1:26" ht="13.5" customHeight="1" x14ac:dyDescent="0.25">
      <c r="A651" s="158"/>
      <c r="B651" s="158"/>
      <c r="C651" s="158"/>
      <c r="D651" s="158"/>
      <c r="E651" s="158"/>
      <c r="F651" s="176"/>
      <c r="G651" s="186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</row>
    <row r="652" spans="1:26" ht="13.5" customHeight="1" x14ac:dyDescent="0.25">
      <c r="A652" s="158"/>
      <c r="B652" s="158"/>
      <c r="C652" s="158"/>
      <c r="D652" s="158"/>
      <c r="E652" s="158"/>
      <c r="F652" s="176"/>
      <c r="G652" s="186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</row>
    <row r="653" spans="1:26" ht="13.5" customHeight="1" x14ac:dyDescent="0.25">
      <c r="A653" s="158"/>
      <c r="B653" s="158"/>
      <c r="C653" s="158"/>
      <c r="D653" s="158"/>
      <c r="E653" s="158"/>
      <c r="F653" s="176"/>
      <c r="G653" s="186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</row>
    <row r="654" spans="1:26" ht="13.5" customHeight="1" x14ac:dyDescent="0.25">
      <c r="A654" s="158"/>
      <c r="B654" s="158"/>
      <c r="C654" s="158"/>
      <c r="D654" s="158"/>
      <c r="E654" s="158"/>
      <c r="F654" s="176"/>
      <c r="G654" s="186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</row>
    <row r="655" spans="1:26" ht="13.5" customHeight="1" x14ac:dyDescent="0.25">
      <c r="A655" s="158"/>
      <c r="B655" s="158"/>
      <c r="C655" s="158"/>
      <c r="D655" s="158"/>
      <c r="E655" s="158"/>
      <c r="F655" s="176"/>
      <c r="G655" s="186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</row>
    <row r="656" spans="1:26" ht="13.5" customHeight="1" x14ac:dyDescent="0.25">
      <c r="A656" s="158"/>
      <c r="B656" s="158"/>
      <c r="C656" s="158"/>
      <c r="D656" s="158"/>
      <c r="E656" s="158"/>
      <c r="F656" s="176"/>
      <c r="G656" s="186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</row>
    <row r="657" spans="1:26" ht="13.5" customHeight="1" x14ac:dyDescent="0.25">
      <c r="A657" s="158"/>
      <c r="B657" s="158"/>
      <c r="C657" s="158"/>
      <c r="D657" s="158"/>
      <c r="E657" s="158"/>
      <c r="F657" s="176"/>
      <c r="G657" s="186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</row>
    <row r="658" spans="1:26" ht="13.5" customHeight="1" x14ac:dyDescent="0.25">
      <c r="A658" s="158"/>
      <c r="B658" s="158"/>
      <c r="C658" s="158"/>
      <c r="D658" s="158"/>
      <c r="E658" s="158"/>
      <c r="F658" s="176"/>
      <c r="G658" s="186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</row>
    <row r="659" spans="1:26" ht="13.5" customHeight="1" x14ac:dyDescent="0.25">
      <c r="A659" s="158"/>
      <c r="B659" s="158"/>
      <c r="C659" s="158"/>
      <c r="D659" s="158"/>
      <c r="E659" s="158"/>
      <c r="F659" s="176"/>
      <c r="G659" s="186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</row>
    <row r="660" spans="1:26" ht="13.5" customHeight="1" x14ac:dyDescent="0.25">
      <c r="A660" s="158"/>
      <c r="B660" s="158"/>
      <c r="C660" s="158"/>
      <c r="D660" s="158"/>
      <c r="E660" s="158"/>
      <c r="F660" s="176"/>
      <c r="G660" s="186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</row>
    <row r="661" spans="1:26" ht="13.5" customHeight="1" x14ac:dyDescent="0.25">
      <c r="A661" s="158"/>
      <c r="B661" s="158"/>
      <c r="C661" s="158"/>
      <c r="D661" s="158"/>
      <c r="E661" s="158"/>
      <c r="F661" s="176"/>
      <c r="G661" s="186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</row>
    <row r="662" spans="1:26" ht="13.5" customHeight="1" x14ac:dyDescent="0.25">
      <c r="A662" s="158"/>
      <c r="B662" s="158"/>
      <c r="C662" s="158"/>
      <c r="D662" s="158"/>
      <c r="E662" s="158"/>
      <c r="F662" s="176"/>
      <c r="G662" s="186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</row>
    <row r="663" spans="1:26" ht="13.5" customHeight="1" x14ac:dyDescent="0.25">
      <c r="A663" s="158"/>
      <c r="B663" s="158"/>
      <c r="C663" s="158"/>
      <c r="D663" s="158"/>
      <c r="E663" s="158"/>
      <c r="F663" s="176"/>
      <c r="G663" s="186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</row>
    <row r="664" spans="1:26" ht="13.5" customHeight="1" x14ac:dyDescent="0.25">
      <c r="A664" s="158"/>
      <c r="B664" s="158"/>
      <c r="C664" s="158"/>
      <c r="D664" s="158"/>
      <c r="E664" s="158"/>
      <c r="F664" s="176"/>
      <c r="G664" s="186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</row>
    <row r="665" spans="1:26" ht="13.5" customHeight="1" x14ac:dyDescent="0.25">
      <c r="A665" s="158"/>
      <c r="B665" s="158"/>
      <c r="C665" s="158"/>
      <c r="D665" s="158"/>
      <c r="E665" s="158"/>
      <c r="F665" s="176"/>
      <c r="G665" s="186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</row>
    <row r="666" spans="1:26" ht="13.5" customHeight="1" x14ac:dyDescent="0.25">
      <c r="A666" s="158"/>
      <c r="B666" s="158"/>
      <c r="C666" s="158"/>
      <c r="D666" s="158"/>
      <c r="E666" s="158"/>
      <c r="F666" s="176"/>
      <c r="G666" s="186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</row>
    <row r="667" spans="1:26" ht="13.5" customHeight="1" x14ac:dyDescent="0.25">
      <c r="A667" s="158"/>
      <c r="B667" s="158"/>
      <c r="C667" s="158"/>
      <c r="D667" s="158"/>
      <c r="E667" s="158"/>
      <c r="F667" s="176"/>
      <c r="G667" s="186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</row>
    <row r="668" spans="1:26" ht="13.5" customHeight="1" x14ac:dyDescent="0.25">
      <c r="A668" s="158"/>
      <c r="B668" s="158"/>
      <c r="C668" s="158"/>
      <c r="D668" s="158"/>
      <c r="E668" s="158"/>
      <c r="F668" s="176"/>
      <c r="G668" s="186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</row>
    <row r="669" spans="1:26" ht="13.5" customHeight="1" x14ac:dyDescent="0.25">
      <c r="A669" s="158"/>
      <c r="B669" s="158"/>
      <c r="C669" s="158"/>
      <c r="D669" s="158"/>
      <c r="E669" s="158"/>
      <c r="F669" s="176"/>
      <c r="G669" s="186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</row>
    <row r="670" spans="1:26" ht="13.5" customHeight="1" x14ac:dyDescent="0.25">
      <c r="A670" s="158"/>
      <c r="B670" s="158"/>
      <c r="C670" s="158"/>
      <c r="D670" s="158"/>
      <c r="E670" s="158"/>
      <c r="F670" s="176"/>
      <c r="G670" s="186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</row>
    <row r="671" spans="1:26" ht="13.5" customHeight="1" x14ac:dyDescent="0.25">
      <c r="A671" s="158"/>
      <c r="B671" s="158"/>
      <c r="C671" s="158"/>
      <c r="D671" s="158"/>
      <c r="E671" s="158"/>
      <c r="F671" s="176"/>
      <c r="G671" s="186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</row>
    <row r="672" spans="1:26" ht="13.5" customHeight="1" x14ac:dyDescent="0.25">
      <c r="A672" s="158"/>
      <c r="B672" s="158"/>
      <c r="C672" s="158"/>
      <c r="D672" s="158"/>
      <c r="E672" s="158"/>
      <c r="F672" s="176"/>
      <c r="G672" s="186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</row>
    <row r="673" spans="1:26" ht="13.5" customHeight="1" x14ac:dyDescent="0.25">
      <c r="A673" s="158"/>
      <c r="B673" s="158"/>
      <c r="C673" s="158"/>
      <c r="D673" s="158"/>
      <c r="E673" s="158"/>
      <c r="F673" s="176"/>
      <c r="G673" s="186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</row>
    <row r="674" spans="1:26" ht="13.5" customHeight="1" x14ac:dyDescent="0.25">
      <c r="A674" s="158"/>
      <c r="B674" s="158"/>
      <c r="C674" s="158"/>
      <c r="D674" s="158"/>
      <c r="E674" s="158"/>
      <c r="F674" s="176"/>
      <c r="G674" s="186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</row>
    <row r="675" spans="1:26" ht="13.5" customHeight="1" x14ac:dyDescent="0.25">
      <c r="A675" s="158"/>
      <c r="B675" s="158"/>
      <c r="C675" s="158"/>
      <c r="D675" s="158"/>
      <c r="E675" s="158"/>
      <c r="F675" s="176"/>
      <c r="G675" s="186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</row>
    <row r="676" spans="1:26" ht="13.5" customHeight="1" x14ac:dyDescent="0.25">
      <c r="A676" s="158"/>
      <c r="B676" s="158"/>
      <c r="C676" s="158"/>
      <c r="D676" s="158"/>
      <c r="E676" s="158"/>
      <c r="F676" s="176"/>
      <c r="G676" s="186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</row>
    <row r="677" spans="1:26" ht="13.5" customHeight="1" x14ac:dyDescent="0.25">
      <c r="A677" s="158"/>
      <c r="B677" s="158"/>
      <c r="C677" s="158"/>
      <c r="D677" s="158"/>
      <c r="E677" s="158"/>
      <c r="F677" s="176"/>
      <c r="G677" s="186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</row>
    <row r="678" spans="1:26" ht="13.5" customHeight="1" x14ac:dyDescent="0.25">
      <c r="A678" s="158"/>
      <c r="B678" s="158"/>
      <c r="C678" s="158"/>
      <c r="D678" s="158"/>
      <c r="E678" s="158"/>
      <c r="F678" s="176"/>
      <c r="G678" s="186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</row>
    <row r="679" spans="1:26" ht="13.5" customHeight="1" x14ac:dyDescent="0.25">
      <c r="A679" s="158"/>
      <c r="B679" s="158"/>
      <c r="C679" s="158"/>
      <c r="D679" s="158"/>
      <c r="E679" s="158"/>
      <c r="F679" s="176"/>
      <c r="G679" s="186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</row>
    <row r="680" spans="1:26" ht="13.5" customHeight="1" x14ac:dyDescent="0.25">
      <c r="A680" s="158"/>
      <c r="B680" s="158"/>
      <c r="C680" s="158"/>
      <c r="D680" s="158"/>
      <c r="E680" s="158"/>
      <c r="F680" s="176"/>
      <c r="G680" s="186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</row>
    <row r="681" spans="1:26" ht="13.5" customHeight="1" x14ac:dyDescent="0.25">
      <c r="A681" s="158"/>
      <c r="B681" s="158"/>
      <c r="C681" s="158"/>
      <c r="D681" s="158"/>
      <c r="E681" s="158"/>
      <c r="F681" s="176"/>
      <c r="G681" s="186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</row>
    <row r="682" spans="1:26" ht="13.5" customHeight="1" x14ac:dyDescent="0.25">
      <c r="A682" s="158"/>
      <c r="B682" s="158"/>
      <c r="C682" s="158"/>
      <c r="D682" s="158"/>
      <c r="E682" s="158"/>
      <c r="F682" s="176"/>
      <c r="G682" s="186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</row>
    <row r="683" spans="1:26" ht="13.5" customHeight="1" x14ac:dyDescent="0.25">
      <c r="A683" s="158"/>
      <c r="B683" s="158"/>
      <c r="C683" s="158"/>
      <c r="D683" s="158"/>
      <c r="E683" s="158"/>
      <c r="F683" s="176"/>
      <c r="G683" s="186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</row>
    <row r="684" spans="1:26" ht="13.5" customHeight="1" x14ac:dyDescent="0.25">
      <c r="A684" s="158"/>
      <c r="B684" s="158"/>
      <c r="C684" s="158"/>
      <c r="D684" s="158"/>
      <c r="E684" s="158"/>
      <c r="F684" s="176"/>
      <c r="G684" s="186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</row>
    <row r="685" spans="1:26" ht="13.5" customHeight="1" x14ac:dyDescent="0.25">
      <c r="A685" s="158"/>
      <c r="B685" s="158"/>
      <c r="C685" s="158"/>
      <c r="D685" s="158"/>
      <c r="E685" s="158"/>
      <c r="F685" s="176"/>
      <c r="G685" s="186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</row>
    <row r="686" spans="1:26" ht="13.5" customHeight="1" x14ac:dyDescent="0.25">
      <c r="A686" s="158"/>
      <c r="B686" s="158"/>
      <c r="C686" s="158"/>
      <c r="D686" s="158"/>
      <c r="E686" s="158"/>
      <c r="F686" s="176"/>
      <c r="G686" s="186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</row>
    <row r="687" spans="1:26" ht="13.5" customHeight="1" x14ac:dyDescent="0.25">
      <c r="A687" s="158"/>
      <c r="B687" s="158"/>
      <c r="C687" s="158"/>
      <c r="D687" s="158"/>
      <c r="E687" s="158"/>
      <c r="F687" s="176"/>
      <c r="G687" s="186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</row>
    <row r="688" spans="1:26" ht="13.5" customHeight="1" x14ac:dyDescent="0.25">
      <c r="A688" s="158"/>
      <c r="B688" s="158"/>
      <c r="C688" s="158"/>
      <c r="D688" s="158"/>
      <c r="E688" s="158"/>
      <c r="F688" s="176"/>
      <c r="G688" s="186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</row>
    <row r="689" spans="1:26" ht="13.5" customHeight="1" x14ac:dyDescent="0.25">
      <c r="A689" s="158"/>
      <c r="B689" s="158"/>
      <c r="C689" s="158"/>
      <c r="D689" s="158"/>
      <c r="E689" s="158"/>
      <c r="F689" s="176"/>
      <c r="G689" s="186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</row>
    <row r="690" spans="1:26" ht="13.5" customHeight="1" x14ac:dyDescent="0.25">
      <c r="A690" s="158"/>
      <c r="B690" s="158"/>
      <c r="C690" s="158"/>
      <c r="D690" s="158"/>
      <c r="E690" s="158"/>
      <c r="F690" s="176"/>
      <c r="G690" s="186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</row>
    <row r="691" spans="1:26" ht="13.5" customHeight="1" x14ac:dyDescent="0.25">
      <c r="A691" s="158"/>
      <c r="B691" s="158"/>
      <c r="C691" s="158"/>
      <c r="D691" s="158"/>
      <c r="E691" s="158"/>
      <c r="F691" s="176"/>
      <c r="G691" s="186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</row>
    <row r="692" spans="1:26" ht="13.5" customHeight="1" x14ac:dyDescent="0.25">
      <c r="A692" s="158"/>
      <c r="B692" s="158"/>
      <c r="C692" s="158"/>
      <c r="D692" s="158"/>
      <c r="E692" s="158"/>
      <c r="F692" s="176"/>
      <c r="G692" s="186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</row>
    <row r="693" spans="1:26" ht="13.5" customHeight="1" x14ac:dyDescent="0.25">
      <c r="A693" s="158"/>
      <c r="B693" s="158"/>
      <c r="C693" s="158"/>
      <c r="D693" s="158"/>
      <c r="E693" s="158"/>
      <c r="F693" s="176"/>
      <c r="G693" s="186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</row>
    <row r="694" spans="1:26" ht="13.5" customHeight="1" x14ac:dyDescent="0.25">
      <c r="A694" s="158"/>
      <c r="B694" s="158"/>
      <c r="C694" s="158"/>
      <c r="D694" s="158"/>
      <c r="E694" s="158"/>
      <c r="F694" s="176"/>
      <c r="G694" s="186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</row>
    <row r="695" spans="1:26" ht="13.5" customHeight="1" x14ac:dyDescent="0.25">
      <c r="A695" s="158"/>
      <c r="B695" s="158"/>
      <c r="C695" s="158"/>
      <c r="D695" s="158"/>
      <c r="E695" s="158"/>
      <c r="F695" s="176"/>
      <c r="G695" s="186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</row>
    <row r="696" spans="1:26" ht="13.5" customHeight="1" x14ac:dyDescent="0.25">
      <c r="A696" s="158"/>
      <c r="B696" s="158"/>
      <c r="C696" s="158"/>
      <c r="D696" s="158"/>
      <c r="E696" s="158"/>
      <c r="F696" s="176"/>
      <c r="G696" s="186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</row>
    <row r="697" spans="1:26" ht="13.5" customHeight="1" x14ac:dyDescent="0.25">
      <c r="A697" s="158"/>
      <c r="B697" s="158"/>
      <c r="C697" s="158"/>
      <c r="D697" s="158"/>
      <c r="E697" s="158"/>
      <c r="F697" s="176"/>
      <c r="G697" s="186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</row>
    <row r="698" spans="1:26" ht="13.5" customHeight="1" x14ac:dyDescent="0.25">
      <c r="A698" s="158"/>
      <c r="B698" s="158"/>
      <c r="C698" s="158"/>
      <c r="D698" s="158"/>
      <c r="E698" s="158"/>
      <c r="F698" s="176"/>
      <c r="G698" s="186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</row>
    <row r="699" spans="1:26" ht="13.5" customHeight="1" x14ac:dyDescent="0.25">
      <c r="A699" s="158"/>
      <c r="B699" s="158"/>
      <c r="C699" s="158"/>
      <c r="D699" s="158"/>
      <c r="E699" s="158"/>
      <c r="F699" s="176"/>
      <c r="G699" s="186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</row>
    <row r="700" spans="1:26" ht="13.5" customHeight="1" x14ac:dyDescent="0.25">
      <c r="A700" s="158"/>
      <c r="B700" s="158"/>
      <c r="C700" s="158"/>
      <c r="D700" s="158"/>
      <c r="E700" s="158"/>
      <c r="F700" s="176"/>
      <c r="G700" s="186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</row>
    <row r="701" spans="1:26" ht="13.5" customHeight="1" x14ac:dyDescent="0.25">
      <c r="A701" s="158"/>
      <c r="B701" s="158"/>
      <c r="C701" s="158"/>
      <c r="D701" s="158"/>
      <c r="E701" s="158"/>
      <c r="F701" s="176"/>
      <c r="G701" s="186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</row>
    <row r="702" spans="1:26" ht="13.5" customHeight="1" x14ac:dyDescent="0.25">
      <c r="A702" s="158"/>
      <c r="B702" s="158"/>
      <c r="C702" s="158"/>
      <c r="D702" s="158"/>
      <c r="E702" s="158"/>
      <c r="F702" s="176"/>
      <c r="G702" s="186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</row>
    <row r="703" spans="1:26" ht="13.5" customHeight="1" x14ac:dyDescent="0.25">
      <c r="A703" s="158"/>
      <c r="B703" s="158"/>
      <c r="C703" s="158"/>
      <c r="D703" s="158"/>
      <c r="E703" s="158"/>
      <c r="F703" s="176"/>
      <c r="G703" s="186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</row>
    <row r="704" spans="1:26" ht="13.5" customHeight="1" x14ac:dyDescent="0.25">
      <c r="A704" s="158"/>
      <c r="B704" s="158"/>
      <c r="C704" s="158"/>
      <c r="D704" s="158"/>
      <c r="E704" s="158"/>
      <c r="F704" s="176"/>
      <c r="G704" s="186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</row>
    <row r="705" spans="1:26" ht="13.5" customHeight="1" x14ac:dyDescent="0.25">
      <c r="A705" s="158"/>
      <c r="B705" s="158"/>
      <c r="C705" s="158"/>
      <c r="D705" s="158"/>
      <c r="E705" s="158"/>
      <c r="F705" s="176"/>
      <c r="G705" s="186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</row>
    <row r="706" spans="1:26" ht="13.5" customHeight="1" x14ac:dyDescent="0.25">
      <c r="A706" s="158"/>
      <c r="B706" s="158"/>
      <c r="C706" s="158"/>
      <c r="D706" s="158"/>
      <c r="E706" s="158"/>
      <c r="F706" s="176"/>
      <c r="G706" s="186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</row>
    <row r="707" spans="1:26" ht="13.5" customHeight="1" x14ac:dyDescent="0.25">
      <c r="A707" s="158"/>
      <c r="B707" s="158"/>
      <c r="C707" s="158"/>
      <c r="D707" s="158"/>
      <c r="E707" s="158"/>
      <c r="F707" s="176"/>
      <c r="G707" s="186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</row>
    <row r="708" spans="1:26" ht="13.5" customHeight="1" x14ac:dyDescent="0.25">
      <c r="A708" s="158"/>
      <c r="B708" s="158"/>
      <c r="C708" s="158"/>
      <c r="D708" s="158"/>
      <c r="E708" s="158"/>
      <c r="F708" s="176"/>
      <c r="G708" s="186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</row>
    <row r="709" spans="1:26" ht="13.5" customHeight="1" x14ac:dyDescent="0.25">
      <c r="A709" s="158"/>
      <c r="B709" s="158"/>
      <c r="C709" s="158"/>
      <c r="D709" s="158"/>
      <c r="E709" s="158"/>
      <c r="F709" s="176"/>
      <c r="G709" s="186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</row>
    <row r="710" spans="1:26" ht="13.5" customHeight="1" x14ac:dyDescent="0.25">
      <c r="A710" s="158"/>
      <c r="B710" s="158"/>
      <c r="C710" s="158"/>
      <c r="D710" s="158"/>
      <c r="E710" s="158"/>
      <c r="F710" s="176"/>
      <c r="G710" s="186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</row>
    <row r="711" spans="1:26" ht="13.5" customHeight="1" x14ac:dyDescent="0.25">
      <c r="A711" s="158"/>
      <c r="B711" s="158"/>
      <c r="C711" s="158"/>
      <c r="D711" s="158"/>
      <c r="E711" s="158"/>
      <c r="F711" s="176"/>
      <c r="G711" s="186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</row>
    <row r="712" spans="1:26" ht="13.5" customHeight="1" x14ac:dyDescent="0.25">
      <c r="A712" s="158"/>
      <c r="B712" s="158"/>
      <c r="C712" s="158"/>
      <c r="D712" s="158"/>
      <c r="E712" s="158"/>
      <c r="F712" s="176"/>
      <c r="G712" s="186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</row>
    <row r="713" spans="1:26" ht="13.5" customHeight="1" x14ac:dyDescent="0.25">
      <c r="A713" s="158"/>
      <c r="B713" s="158"/>
      <c r="C713" s="158"/>
      <c r="D713" s="158"/>
      <c r="E713" s="158"/>
      <c r="F713" s="176"/>
      <c r="G713" s="186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</row>
    <row r="714" spans="1:26" ht="13.5" customHeight="1" x14ac:dyDescent="0.25">
      <c r="A714" s="158"/>
      <c r="B714" s="158"/>
      <c r="C714" s="158"/>
      <c r="D714" s="158"/>
      <c r="E714" s="158"/>
      <c r="F714" s="176"/>
      <c r="G714" s="186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</row>
    <row r="715" spans="1:26" ht="13.5" customHeight="1" x14ac:dyDescent="0.25">
      <c r="A715" s="158"/>
      <c r="B715" s="158"/>
      <c r="C715" s="158"/>
      <c r="D715" s="158"/>
      <c r="E715" s="158"/>
      <c r="F715" s="176"/>
      <c r="G715" s="186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</row>
    <row r="716" spans="1:26" ht="13.5" customHeight="1" x14ac:dyDescent="0.25">
      <c r="A716" s="158"/>
      <c r="B716" s="158"/>
      <c r="C716" s="158"/>
      <c r="D716" s="158"/>
      <c r="E716" s="158"/>
      <c r="F716" s="176"/>
      <c r="G716" s="186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</row>
    <row r="717" spans="1:26" ht="13.5" customHeight="1" x14ac:dyDescent="0.25">
      <c r="A717" s="158"/>
      <c r="B717" s="158"/>
      <c r="C717" s="158"/>
      <c r="D717" s="158"/>
      <c r="E717" s="158"/>
      <c r="F717" s="176"/>
      <c r="G717" s="186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</row>
    <row r="718" spans="1:26" ht="13.5" customHeight="1" x14ac:dyDescent="0.25">
      <c r="A718" s="158"/>
      <c r="B718" s="158"/>
      <c r="C718" s="158"/>
      <c r="D718" s="158"/>
      <c r="E718" s="158"/>
      <c r="F718" s="176"/>
      <c r="G718" s="186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</row>
    <row r="719" spans="1:26" ht="13.5" customHeight="1" x14ac:dyDescent="0.25">
      <c r="A719" s="158"/>
      <c r="B719" s="158"/>
      <c r="C719" s="158"/>
      <c r="D719" s="158"/>
      <c r="E719" s="158"/>
      <c r="F719" s="176"/>
      <c r="G719" s="186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</row>
    <row r="720" spans="1:26" ht="13.5" customHeight="1" x14ac:dyDescent="0.25">
      <c r="A720" s="158"/>
      <c r="B720" s="158"/>
      <c r="C720" s="158"/>
      <c r="D720" s="158"/>
      <c r="E720" s="158"/>
      <c r="F720" s="176"/>
      <c r="G720" s="186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</row>
    <row r="721" spans="1:26" ht="13.5" customHeight="1" x14ac:dyDescent="0.25">
      <c r="A721" s="158"/>
      <c r="B721" s="158"/>
      <c r="C721" s="158"/>
      <c r="D721" s="158"/>
      <c r="E721" s="158"/>
      <c r="F721" s="176"/>
      <c r="G721" s="186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</row>
    <row r="722" spans="1:26" ht="13.5" customHeight="1" x14ac:dyDescent="0.25">
      <c r="A722" s="158"/>
      <c r="B722" s="158"/>
      <c r="C722" s="158"/>
      <c r="D722" s="158"/>
      <c r="E722" s="158"/>
      <c r="F722" s="176"/>
      <c r="G722" s="186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</row>
    <row r="723" spans="1:26" ht="13.5" customHeight="1" x14ac:dyDescent="0.25">
      <c r="A723" s="158"/>
      <c r="B723" s="158"/>
      <c r="C723" s="158"/>
      <c r="D723" s="158"/>
      <c r="E723" s="158"/>
      <c r="F723" s="176"/>
      <c r="G723" s="186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</row>
    <row r="724" spans="1:26" ht="13.5" customHeight="1" x14ac:dyDescent="0.25">
      <c r="A724" s="158"/>
      <c r="B724" s="158"/>
      <c r="C724" s="158"/>
      <c r="D724" s="158"/>
      <c r="E724" s="158"/>
      <c r="F724" s="176"/>
      <c r="G724" s="186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</row>
    <row r="725" spans="1:26" ht="13.5" customHeight="1" x14ac:dyDescent="0.25">
      <c r="A725" s="158"/>
      <c r="B725" s="158"/>
      <c r="C725" s="158"/>
      <c r="D725" s="158"/>
      <c r="E725" s="158"/>
      <c r="F725" s="176"/>
      <c r="G725" s="186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</row>
    <row r="726" spans="1:26" ht="13.5" customHeight="1" x14ac:dyDescent="0.25">
      <c r="A726" s="158"/>
      <c r="B726" s="158"/>
      <c r="C726" s="158"/>
      <c r="D726" s="158"/>
      <c r="E726" s="158"/>
      <c r="F726" s="176"/>
      <c r="G726" s="186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</row>
    <row r="727" spans="1:26" ht="13.5" customHeight="1" x14ac:dyDescent="0.25">
      <c r="A727" s="158"/>
      <c r="B727" s="158"/>
      <c r="C727" s="158"/>
      <c r="D727" s="158"/>
      <c r="E727" s="158"/>
      <c r="F727" s="176"/>
      <c r="G727" s="186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</row>
    <row r="728" spans="1:26" ht="13.5" customHeight="1" x14ac:dyDescent="0.25">
      <c r="A728" s="158"/>
      <c r="B728" s="158"/>
      <c r="C728" s="158"/>
      <c r="D728" s="158"/>
      <c r="E728" s="158"/>
      <c r="F728" s="176"/>
      <c r="G728" s="186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</row>
    <row r="729" spans="1:26" ht="13.5" customHeight="1" x14ac:dyDescent="0.25">
      <c r="A729" s="158"/>
      <c r="B729" s="158"/>
      <c r="C729" s="158"/>
      <c r="D729" s="158"/>
      <c r="E729" s="158"/>
      <c r="F729" s="176"/>
      <c r="G729" s="186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</row>
    <row r="730" spans="1:26" ht="13.5" customHeight="1" x14ac:dyDescent="0.25">
      <c r="A730" s="158"/>
      <c r="B730" s="158"/>
      <c r="C730" s="158"/>
      <c r="D730" s="158"/>
      <c r="E730" s="158"/>
      <c r="F730" s="176"/>
      <c r="G730" s="186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</row>
    <row r="731" spans="1:26" ht="13.5" customHeight="1" x14ac:dyDescent="0.25">
      <c r="A731" s="158"/>
      <c r="B731" s="158"/>
      <c r="C731" s="158"/>
      <c r="D731" s="158"/>
      <c r="E731" s="158"/>
      <c r="F731" s="176"/>
      <c r="G731" s="186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</row>
    <row r="732" spans="1:26" ht="13.5" customHeight="1" x14ac:dyDescent="0.25">
      <c r="A732" s="158"/>
      <c r="B732" s="158"/>
      <c r="C732" s="158"/>
      <c r="D732" s="158"/>
      <c r="E732" s="158"/>
      <c r="F732" s="176"/>
      <c r="G732" s="186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</row>
    <row r="733" spans="1:26" ht="13.5" customHeight="1" x14ac:dyDescent="0.25">
      <c r="A733" s="158"/>
      <c r="B733" s="158"/>
      <c r="C733" s="158"/>
      <c r="D733" s="158"/>
      <c r="E733" s="158"/>
      <c r="F733" s="176"/>
      <c r="G733" s="186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</row>
    <row r="734" spans="1:26" ht="13.5" customHeight="1" x14ac:dyDescent="0.25">
      <c r="A734" s="158"/>
      <c r="B734" s="158"/>
      <c r="C734" s="158"/>
      <c r="D734" s="158"/>
      <c r="E734" s="158"/>
      <c r="F734" s="176"/>
      <c r="G734" s="186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</row>
    <row r="735" spans="1:26" ht="13.5" customHeight="1" x14ac:dyDescent="0.25">
      <c r="A735" s="158"/>
      <c r="B735" s="158"/>
      <c r="C735" s="158"/>
      <c r="D735" s="158"/>
      <c r="E735" s="158"/>
      <c r="F735" s="176"/>
      <c r="G735" s="186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</row>
    <row r="736" spans="1:26" ht="13.5" customHeight="1" x14ac:dyDescent="0.25">
      <c r="A736" s="158"/>
      <c r="B736" s="158"/>
      <c r="C736" s="158"/>
      <c r="D736" s="158"/>
      <c r="E736" s="158"/>
      <c r="F736" s="176"/>
      <c r="G736" s="186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</row>
    <row r="737" spans="1:26" ht="13.5" customHeight="1" x14ac:dyDescent="0.25">
      <c r="A737" s="158"/>
      <c r="B737" s="158"/>
      <c r="C737" s="158"/>
      <c r="D737" s="158"/>
      <c r="E737" s="158"/>
      <c r="F737" s="176"/>
      <c r="G737" s="186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</row>
    <row r="738" spans="1:26" ht="13.5" customHeight="1" x14ac:dyDescent="0.25">
      <c r="A738" s="158"/>
      <c r="B738" s="158"/>
      <c r="C738" s="158"/>
      <c r="D738" s="158"/>
      <c r="E738" s="158"/>
      <c r="F738" s="176"/>
      <c r="G738" s="186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</row>
    <row r="739" spans="1:26" ht="13.5" customHeight="1" x14ac:dyDescent="0.25">
      <c r="A739" s="158"/>
      <c r="B739" s="158"/>
      <c r="C739" s="158"/>
      <c r="D739" s="158"/>
      <c r="E739" s="158"/>
      <c r="F739" s="176"/>
      <c r="G739" s="186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</row>
    <row r="740" spans="1:26" ht="13.5" customHeight="1" x14ac:dyDescent="0.25">
      <c r="A740" s="158"/>
      <c r="B740" s="158"/>
      <c r="C740" s="158"/>
      <c r="D740" s="158"/>
      <c r="E740" s="158"/>
      <c r="F740" s="176"/>
      <c r="G740" s="186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</row>
    <row r="741" spans="1:26" ht="13.5" customHeight="1" x14ac:dyDescent="0.25">
      <c r="A741" s="158"/>
      <c r="B741" s="158"/>
      <c r="C741" s="158"/>
      <c r="D741" s="158"/>
      <c r="E741" s="158"/>
      <c r="F741" s="176"/>
      <c r="G741" s="186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</row>
    <row r="742" spans="1:26" ht="13.5" customHeight="1" x14ac:dyDescent="0.25">
      <c r="A742" s="158"/>
      <c r="B742" s="158"/>
      <c r="C742" s="158"/>
      <c r="D742" s="158"/>
      <c r="E742" s="158"/>
      <c r="F742" s="176"/>
      <c r="G742" s="186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</row>
    <row r="743" spans="1:26" ht="13.5" customHeight="1" x14ac:dyDescent="0.25">
      <c r="A743" s="158"/>
      <c r="B743" s="158"/>
      <c r="C743" s="158"/>
      <c r="D743" s="158"/>
      <c r="E743" s="158"/>
      <c r="F743" s="176"/>
      <c r="G743" s="186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</row>
    <row r="744" spans="1:26" ht="13.5" customHeight="1" x14ac:dyDescent="0.25">
      <c r="A744" s="158"/>
      <c r="B744" s="158"/>
      <c r="C744" s="158"/>
      <c r="D744" s="158"/>
      <c r="E744" s="158"/>
      <c r="F744" s="176"/>
      <c r="G744" s="186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</row>
    <row r="745" spans="1:26" ht="13.5" customHeight="1" x14ac:dyDescent="0.25">
      <c r="A745" s="158"/>
      <c r="B745" s="158"/>
      <c r="C745" s="158"/>
      <c r="D745" s="158"/>
      <c r="E745" s="158"/>
      <c r="F745" s="176"/>
      <c r="G745" s="186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</row>
    <row r="746" spans="1:26" ht="13.5" customHeight="1" x14ac:dyDescent="0.25">
      <c r="A746" s="158"/>
      <c r="B746" s="158"/>
      <c r="C746" s="158"/>
      <c r="D746" s="158"/>
      <c r="E746" s="158"/>
      <c r="F746" s="176"/>
      <c r="G746" s="186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</row>
    <row r="747" spans="1:26" ht="13.5" customHeight="1" x14ac:dyDescent="0.25">
      <c r="A747" s="158"/>
      <c r="B747" s="158"/>
      <c r="C747" s="158"/>
      <c r="D747" s="158"/>
      <c r="E747" s="158"/>
      <c r="F747" s="176"/>
      <c r="G747" s="186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</row>
    <row r="748" spans="1:26" ht="13.5" customHeight="1" x14ac:dyDescent="0.25">
      <c r="A748" s="158"/>
      <c r="B748" s="158"/>
      <c r="C748" s="158"/>
      <c r="D748" s="158"/>
      <c r="E748" s="158"/>
      <c r="F748" s="176"/>
      <c r="G748" s="186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</row>
    <row r="749" spans="1:26" ht="13.5" customHeight="1" x14ac:dyDescent="0.25">
      <c r="A749" s="158"/>
      <c r="B749" s="158"/>
      <c r="C749" s="158"/>
      <c r="D749" s="158"/>
      <c r="E749" s="158"/>
      <c r="F749" s="176"/>
      <c r="G749" s="186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</row>
    <row r="750" spans="1:26" ht="13.5" customHeight="1" x14ac:dyDescent="0.25">
      <c r="A750" s="158"/>
      <c r="B750" s="158"/>
      <c r="C750" s="158"/>
      <c r="D750" s="158"/>
      <c r="E750" s="158"/>
      <c r="F750" s="176"/>
      <c r="G750" s="186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</row>
    <row r="751" spans="1:26" ht="13.5" customHeight="1" x14ac:dyDescent="0.25">
      <c r="A751" s="158"/>
      <c r="B751" s="158"/>
      <c r="C751" s="158"/>
      <c r="D751" s="158"/>
      <c r="E751" s="158"/>
      <c r="F751" s="176"/>
      <c r="G751" s="186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</row>
    <row r="752" spans="1:26" ht="13.5" customHeight="1" x14ac:dyDescent="0.25">
      <c r="A752" s="158"/>
      <c r="B752" s="158"/>
      <c r="C752" s="158"/>
      <c r="D752" s="158"/>
      <c r="E752" s="158"/>
      <c r="F752" s="176"/>
      <c r="G752" s="186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</row>
    <row r="753" spans="1:26" ht="13.5" customHeight="1" x14ac:dyDescent="0.25">
      <c r="A753" s="158"/>
      <c r="B753" s="158"/>
      <c r="C753" s="158"/>
      <c r="D753" s="158"/>
      <c r="E753" s="158"/>
      <c r="F753" s="176"/>
      <c r="G753" s="186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</row>
    <row r="754" spans="1:26" ht="13.5" customHeight="1" x14ac:dyDescent="0.25">
      <c r="A754" s="158"/>
      <c r="B754" s="158"/>
      <c r="C754" s="158"/>
      <c r="D754" s="158"/>
      <c r="E754" s="158"/>
      <c r="F754" s="176"/>
      <c r="G754" s="186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</row>
    <row r="755" spans="1:26" ht="13.5" customHeight="1" x14ac:dyDescent="0.25">
      <c r="A755" s="158"/>
      <c r="B755" s="158"/>
      <c r="C755" s="158"/>
      <c r="D755" s="158"/>
      <c r="E755" s="158"/>
      <c r="F755" s="176"/>
      <c r="G755" s="186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</row>
    <row r="756" spans="1:26" ht="13.5" customHeight="1" x14ac:dyDescent="0.25">
      <c r="A756" s="158"/>
      <c r="B756" s="158"/>
      <c r="C756" s="158"/>
      <c r="D756" s="158"/>
      <c r="E756" s="158"/>
      <c r="F756" s="176"/>
      <c r="G756" s="186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</row>
    <row r="757" spans="1:26" ht="13.5" customHeight="1" x14ac:dyDescent="0.25">
      <c r="A757" s="158"/>
      <c r="B757" s="158"/>
      <c r="C757" s="158"/>
      <c r="D757" s="158"/>
      <c r="E757" s="158"/>
      <c r="F757" s="176"/>
      <c r="G757" s="186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</row>
    <row r="758" spans="1:26" ht="13.5" customHeight="1" x14ac:dyDescent="0.25">
      <c r="A758" s="158"/>
      <c r="B758" s="158"/>
      <c r="C758" s="158"/>
      <c r="D758" s="158"/>
      <c r="E758" s="158"/>
      <c r="F758" s="176"/>
      <c r="G758" s="186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</row>
    <row r="759" spans="1:26" ht="13.5" customHeight="1" x14ac:dyDescent="0.25">
      <c r="A759" s="158"/>
      <c r="B759" s="158"/>
      <c r="C759" s="158"/>
      <c r="D759" s="158"/>
      <c r="E759" s="158"/>
      <c r="F759" s="176"/>
      <c r="G759" s="186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</row>
    <row r="760" spans="1:26" ht="13.5" customHeight="1" x14ac:dyDescent="0.25">
      <c r="A760" s="158"/>
      <c r="B760" s="158"/>
      <c r="C760" s="158"/>
      <c r="D760" s="158"/>
      <c r="E760" s="158"/>
      <c r="F760" s="176"/>
      <c r="G760" s="186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</row>
    <row r="761" spans="1:26" ht="13.5" customHeight="1" x14ac:dyDescent="0.25">
      <c r="A761" s="158"/>
      <c r="B761" s="158"/>
      <c r="C761" s="158"/>
      <c r="D761" s="158"/>
      <c r="E761" s="158"/>
      <c r="F761" s="176"/>
      <c r="G761" s="186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</row>
    <row r="762" spans="1:26" ht="13.5" customHeight="1" x14ac:dyDescent="0.25">
      <c r="A762" s="158"/>
      <c r="B762" s="158"/>
      <c r="C762" s="158"/>
      <c r="D762" s="158"/>
      <c r="E762" s="158"/>
      <c r="F762" s="176"/>
      <c r="G762" s="186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</row>
    <row r="763" spans="1:26" ht="13.5" customHeight="1" x14ac:dyDescent="0.25">
      <c r="A763" s="158"/>
      <c r="B763" s="158"/>
      <c r="C763" s="158"/>
      <c r="D763" s="158"/>
      <c r="E763" s="158"/>
      <c r="F763" s="176"/>
      <c r="G763" s="186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</row>
    <row r="764" spans="1:26" ht="13.5" customHeight="1" x14ac:dyDescent="0.25">
      <c r="A764" s="158"/>
      <c r="B764" s="158"/>
      <c r="C764" s="158"/>
      <c r="D764" s="158"/>
      <c r="E764" s="158"/>
      <c r="F764" s="176"/>
      <c r="G764" s="186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</row>
    <row r="765" spans="1:26" ht="13.5" customHeight="1" x14ac:dyDescent="0.25">
      <c r="A765" s="158"/>
      <c r="B765" s="158"/>
      <c r="C765" s="158"/>
      <c r="D765" s="158"/>
      <c r="E765" s="158"/>
      <c r="F765" s="176"/>
      <c r="G765" s="186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</row>
    <row r="766" spans="1:26" ht="13.5" customHeight="1" x14ac:dyDescent="0.25">
      <c r="A766" s="158"/>
      <c r="B766" s="158"/>
      <c r="C766" s="158"/>
      <c r="D766" s="158"/>
      <c r="E766" s="158"/>
      <c r="F766" s="176"/>
      <c r="G766" s="186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</row>
    <row r="767" spans="1:26" ht="13.5" customHeight="1" x14ac:dyDescent="0.25">
      <c r="A767" s="158"/>
      <c r="B767" s="158"/>
      <c r="C767" s="158"/>
      <c r="D767" s="158"/>
      <c r="E767" s="158"/>
      <c r="F767" s="176"/>
      <c r="G767" s="186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</row>
    <row r="768" spans="1:26" ht="13.5" customHeight="1" x14ac:dyDescent="0.25">
      <c r="A768" s="158"/>
      <c r="B768" s="158"/>
      <c r="C768" s="158"/>
      <c r="D768" s="158"/>
      <c r="E768" s="158"/>
      <c r="F768" s="176"/>
      <c r="G768" s="186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</row>
    <row r="769" spans="1:26" ht="13.5" customHeight="1" x14ac:dyDescent="0.25">
      <c r="A769" s="158"/>
      <c r="B769" s="158"/>
      <c r="C769" s="158"/>
      <c r="D769" s="158"/>
      <c r="E769" s="158"/>
      <c r="F769" s="176"/>
      <c r="G769" s="186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</row>
    <row r="770" spans="1:26" ht="13.5" customHeight="1" x14ac:dyDescent="0.25">
      <c r="A770" s="158"/>
      <c r="B770" s="158"/>
      <c r="C770" s="158"/>
      <c r="D770" s="158"/>
      <c r="E770" s="158"/>
      <c r="F770" s="176"/>
      <c r="G770" s="186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</row>
    <row r="771" spans="1:26" ht="13.5" customHeight="1" x14ac:dyDescent="0.25">
      <c r="A771" s="158"/>
      <c r="B771" s="158"/>
      <c r="C771" s="158"/>
      <c r="D771" s="158"/>
      <c r="E771" s="158"/>
      <c r="F771" s="176"/>
      <c r="G771" s="186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</row>
    <row r="772" spans="1:26" ht="13.5" customHeight="1" x14ac:dyDescent="0.25">
      <c r="A772" s="158"/>
      <c r="B772" s="158"/>
      <c r="C772" s="158"/>
      <c r="D772" s="158"/>
      <c r="E772" s="158"/>
      <c r="F772" s="176"/>
      <c r="G772" s="186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</row>
    <row r="773" spans="1:26" ht="13.5" customHeight="1" x14ac:dyDescent="0.25">
      <c r="A773" s="158"/>
      <c r="B773" s="158"/>
      <c r="C773" s="158"/>
      <c r="D773" s="158"/>
      <c r="E773" s="158"/>
      <c r="F773" s="176"/>
      <c r="G773" s="186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</row>
    <row r="774" spans="1:26" ht="13.5" customHeight="1" x14ac:dyDescent="0.25">
      <c r="A774" s="158"/>
      <c r="B774" s="158"/>
      <c r="C774" s="158"/>
      <c r="D774" s="158"/>
      <c r="E774" s="158"/>
      <c r="F774" s="176"/>
      <c r="G774" s="186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</row>
    <row r="775" spans="1:26" ht="13.5" customHeight="1" x14ac:dyDescent="0.25">
      <c r="A775" s="158"/>
      <c r="B775" s="158"/>
      <c r="C775" s="158"/>
      <c r="D775" s="158"/>
      <c r="E775" s="158"/>
      <c r="F775" s="176"/>
      <c r="G775" s="186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</row>
    <row r="776" spans="1:26" ht="13.5" customHeight="1" x14ac:dyDescent="0.25">
      <c r="A776" s="158"/>
      <c r="B776" s="158"/>
      <c r="C776" s="158"/>
      <c r="D776" s="158"/>
      <c r="E776" s="158"/>
      <c r="F776" s="176"/>
      <c r="G776" s="186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</row>
    <row r="777" spans="1:26" ht="13.5" customHeight="1" x14ac:dyDescent="0.25">
      <c r="A777" s="158"/>
      <c r="B777" s="158"/>
      <c r="C777" s="158"/>
      <c r="D777" s="158"/>
      <c r="E777" s="158"/>
      <c r="F777" s="176"/>
      <c r="G777" s="186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</row>
    <row r="778" spans="1:26" ht="13.5" customHeight="1" x14ac:dyDescent="0.25">
      <c r="A778" s="158"/>
      <c r="B778" s="158"/>
      <c r="C778" s="158"/>
      <c r="D778" s="158"/>
      <c r="E778" s="158"/>
      <c r="F778" s="176"/>
      <c r="G778" s="186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</row>
    <row r="779" spans="1:26" ht="13.5" customHeight="1" x14ac:dyDescent="0.25">
      <c r="A779" s="158"/>
      <c r="B779" s="158"/>
      <c r="C779" s="158"/>
      <c r="D779" s="158"/>
      <c r="E779" s="158"/>
      <c r="F779" s="176"/>
      <c r="G779" s="186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</row>
    <row r="780" spans="1:26" ht="13.5" customHeight="1" x14ac:dyDescent="0.25">
      <c r="A780" s="158"/>
      <c r="B780" s="158"/>
      <c r="C780" s="158"/>
      <c r="D780" s="158"/>
      <c r="E780" s="158"/>
      <c r="F780" s="176"/>
      <c r="G780" s="186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</row>
    <row r="781" spans="1:26" ht="13.5" customHeight="1" x14ac:dyDescent="0.25">
      <c r="A781" s="158"/>
      <c r="B781" s="158"/>
      <c r="C781" s="158"/>
      <c r="D781" s="158"/>
      <c r="E781" s="158"/>
      <c r="F781" s="176"/>
      <c r="G781" s="186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</row>
    <row r="782" spans="1:26" ht="13.5" customHeight="1" x14ac:dyDescent="0.25">
      <c r="A782" s="158"/>
      <c r="B782" s="158"/>
      <c r="C782" s="158"/>
      <c r="D782" s="158"/>
      <c r="E782" s="158"/>
      <c r="F782" s="176"/>
      <c r="G782" s="186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</row>
    <row r="783" spans="1:26" ht="13.5" customHeight="1" x14ac:dyDescent="0.25">
      <c r="A783" s="158"/>
      <c r="B783" s="158"/>
      <c r="C783" s="158"/>
      <c r="D783" s="158"/>
      <c r="E783" s="158"/>
      <c r="F783" s="176"/>
      <c r="G783" s="186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</row>
    <row r="784" spans="1:26" ht="13.5" customHeight="1" x14ac:dyDescent="0.25">
      <c r="A784" s="158"/>
      <c r="B784" s="158"/>
      <c r="C784" s="158"/>
      <c r="D784" s="158"/>
      <c r="E784" s="158"/>
      <c r="F784" s="176"/>
      <c r="G784" s="186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</row>
    <row r="785" spans="1:26" ht="13.5" customHeight="1" x14ac:dyDescent="0.25">
      <c r="A785" s="158"/>
      <c r="B785" s="158"/>
      <c r="C785" s="158"/>
      <c r="D785" s="158"/>
      <c r="E785" s="158"/>
      <c r="F785" s="176"/>
      <c r="G785" s="186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</row>
    <row r="786" spans="1:26" ht="13.5" customHeight="1" x14ac:dyDescent="0.25">
      <c r="A786" s="158"/>
      <c r="B786" s="158"/>
      <c r="C786" s="158"/>
      <c r="D786" s="158"/>
      <c r="E786" s="158"/>
      <c r="F786" s="176"/>
      <c r="G786" s="186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</row>
    <row r="787" spans="1:26" ht="13.5" customHeight="1" x14ac:dyDescent="0.25">
      <c r="A787" s="158"/>
      <c r="B787" s="158"/>
      <c r="C787" s="158"/>
      <c r="D787" s="158"/>
      <c r="E787" s="158"/>
      <c r="F787" s="176"/>
      <c r="G787" s="186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</row>
    <row r="788" spans="1:26" ht="13.5" customHeight="1" x14ac:dyDescent="0.25">
      <c r="A788" s="158"/>
      <c r="B788" s="158"/>
      <c r="C788" s="158"/>
      <c r="D788" s="158"/>
      <c r="E788" s="158"/>
      <c r="F788" s="176"/>
      <c r="G788" s="186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</row>
    <row r="789" spans="1:26" ht="13.5" customHeight="1" x14ac:dyDescent="0.25">
      <c r="A789" s="158"/>
      <c r="B789" s="158"/>
      <c r="C789" s="158"/>
      <c r="D789" s="158"/>
      <c r="E789" s="158"/>
      <c r="F789" s="176"/>
      <c r="G789" s="186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</row>
    <row r="790" spans="1:26" ht="13.5" customHeight="1" x14ac:dyDescent="0.25">
      <c r="A790" s="158"/>
      <c r="B790" s="158"/>
      <c r="C790" s="158"/>
      <c r="D790" s="158"/>
      <c r="E790" s="158"/>
      <c r="F790" s="176"/>
      <c r="G790" s="186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</row>
    <row r="791" spans="1:26" ht="13.5" customHeight="1" x14ac:dyDescent="0.25">
      <c r="A791" s="158"/>
      <c r="B791" s="158"/>
      <c r="C791" s="158"/>
      <c r="D791" s="158"/>
      <c r="E791" s="158"/>
      <c r="F791" s="176"/>
      <c r="G791" s="186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</row>
    <row r="792" spans="1:26" ht="13.5" customHeight="1" x14ac:dyDescent="0.25">
      <c r="A792" s="158"/>
      <c r="B792" s="158"/>
      <c r="C792" s="158"/>
      <c r="D792" s="158"/>
      <c r="E792" s="158"/>
      <c r="F792" s="176"/>
      <c r="G792" s="186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</row>
    <row r="793" spans="1:26" ht="13.5" customHeight="1" x14ac:dyDescent="0.25">
      <c r="A793" s="158"/>
      <c r="B793" s="158"/>
      <c r="C793" s="158"/>
      <c r="D793" s="158"/>
      <c r="E793" s="158"/>
      <c r="F793" s="176"/>
      <c r="G793" s="186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</row>
    <row r="794" spans="1:26" ht="13.5" customHeight="1" x14ac:dyDescent="0.25">
      <c r="A794" s="158"/>
      <c r="B794" s="158"/>
      <c r="C794" s="158"/>
      <c r="D794" s="158"/>
      <c r="E794" s="158"/>
      <c r="F794" s="176"/>
      <c r="G794" s="186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</row>
    <row r="795" spans="1:26" ht="13.5" customHeight="1" x14ac:dyDescent="0.25">
      <c r="A795" s="158"/>
      <c r="B795" s="158"/>
      <c r="C795" s="158"/>
      <c r="D795" s="158"/>
      <c r="E795" s="158"/>
      <c r="F795" s="176"/>
      <c r="G795" s="186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</row>
    <row r="796" spans="1:26" ht="13.5" customHeight="1" x14ac:dyDescent="0.25">
      <c r="A796" s="158"/>
      <c r="B796" s="158"/>
      <c r="C796" s="158"/>
      <c r="D796" s="158"/>
      <c r="E796" s="158"/>
      <c r="F796" s="176"/>
      <c r="G796" s="186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</row>
    <row r="797" spans="1:26" ht="13.5" customHeight="1" x14ac:dyDescent="0.25">
      <c r="A797" s="158"/>
      <c r="B797" s="158"/>
      <c r="C797" s="158"/>
      <c r="D797" s="158"/>
      <c r="E797" s="158"/>
      <c r="F797" s="176"/>
      <c r="G797" s="186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</row>
    <row r="798" spans="1:26" ht="13.5" customHeight="1" x14ac:dyDescent="0.25">
      <c r="A798" s="158"/>
      <c r="B798" s="158"/>
      <c r="C798" s="158"/>
      <c r="D798" s="158"/>
      <c r="E798" s="158"/>
      <c r="F798" s="176"/>
      <c r="G798" s="186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</row>
    <row r="799" spans="1:26" ht="13.5" customHeight="1" x14ac:dyDescent="0.25">
      <c r="A799" s="158"/>
      <c r="B799" s="158"/>
      <c r="C799" s="158"/>
      <c r="D799" s="158"/>
      <c r="E799" s="158"/>
      <c r="F799" s="176"/>
      <c r="G799" s="186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</row>
    <row r="800" spans="1:26" ht="13.5" customHeight="1" x14ac:dyDescent="0.25">
      <c r="A800" s="158"/>
      <c r="B800" s="158"/>
      <c r="C800" s="158"/>
      <c r="D800" s="158"/>
      <c r="E800" s="158"/>
      <c r="F800" s="176"/>
      <c r="G800" s="186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</row>
    <row r="801" spans="1:26" ht="13.5" customHeight="1" x14ac:dyDescent="0.25">
      <c r="A801" s="158"/>
      <c r="B801" s="158"/>
      <c r="C801" s="158"/>
      <c r="D801" s="158"/>
      <c r="E801" s="158"/>
      <c r="F801" s="176"/>
      <c r="G801" s="186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</row>
    <row r="802" spans="1:26" ht="13.5" customHeight="1" x14ac:dyDescent="0.25">
      <c r="A802" s="158"/>
      <c r="B802" s="158"/>
      <c r="C802" s="158"/>
      <c r="D802" s="158"/>
      <c r="E802" s="158"/>
      <c r="F802" s="176"/>
      <c r="G802" s="186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</row>
    <row r="803" spans="1:26" ht="13.5" customHeight="1" x14ac:dyDescent="0.25">
      <c r="A803" s="158"/>
      <c r="B803" s="158"/>
      <c r="C803" s="158"/>
      <c r="D803" s="158"/>
      <c r="E803" s="158"/>
      <c r="F803" s="176"/>
      <c r="G803" s="186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</row>
    <row r="804" spans="1:26" ht="13.5" customHeight="1" x14ac:dyDescent="0.25">
      <c r="A804" s="158"/>
      <c r="B804" s="158"/>
      <c r="C804" s="158"/>
      <c r="D804" s="158"/>
      <c r="E804" s="158"/>
      <c r="F804" s="176"/>
      <c r="G804" s="186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</row>
    <row r="805" spans="1:26" ht="13.5" customHeight="1" x14ac:dyDescent="0.25">
      <c r="A805" s="158"/>
      <c r="B805" s="158"/>
      <c r="C805" s="158"/>
      <c r="D805" s="158"/>
      <c r="E805" s="158"/>
      <c r="F805" s="176"/>
      <c r="G805" s="186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</row>
    <row r="806" spans="1:26" ht="13.5" customHeight="1" x14ac:dyDescent="0.25">
      <c r="A806" s="158"/>
      <c r="B806" s="158"/>
      <c r="C806" s="158"/>
      <c r="D806" s="158"/>
      <c r="E806" s="158"/>
      <c r="F806" s="176"/>
      <c r="G806" s="186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</row>
    <row r="807" spans="1:26" ht="13.5" customHeight="1" x14ac:dyDescent="0.25">
      <c r="A807" s="158"/>
      <c r="B807" s="158"/>
      <c r="C807" s="158"/>
      <c r="D807" s="158"/>
      <c r="E807" s="158"/>
      <c r="F807" s="176"/>
      <c r="G807" s="186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</row>
    <row r="808" spans="1:26" ht="13.5" customHeight="1" x14ac:dyDescent="0.25">
      <c r="A808" s="158"/>
      <c r="B808" s="158"/>
      <c r="C808" s="158"/>
      <c r="D808" s="158"/>
      <c r="E808" s="158"/>
      <c r="F808" s="176"/>
      <c r="G808" s="186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</row>
    <row r="809" spans="1:26" ht="13.5" customHeight="1" x14ac:dyDescent="0.25">
      <c r="A809" s="158"/>
      <c r="B809" s="158"/>
      <c r="C809" s="158"/>
      <c r="D809" s="158"/>
      <c r="E809" s="158"/>
      <c r="F809" s="176"/>
      <c r="G809" s="186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</row>
    <row r="810" spans="1:26" ht="13.5" customHeight="1" x14ac:dyDescent="0.25">
      <c r="A810" s="158"/>
      <c r="B810" s="158"/>
      <c r="C810" s="158"/>
      <c r="D810" s="158"/>
      <c r="E810" s="158"/>
      <c r="F810" s="176"/>
      <c r="G810" s="186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</row>
    <row r="811" spans="1:26" ht="13.5" customHeight="1" x14ac:dyDescent="0.25">
      <c r="A811" s="158"/>
      <c r="B811" s="158"/>
      <c r="C811" s="158"/>
      <c r="D811" s="158"/>
      <c r="E811" s="158"/>
      <c r="F811" s="176"/>
      <c r="G811" s="186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</row>
    <row r="812" spans="1:26" ht="13.5" customHeight="1" x14ac:dyDescent="0.25">
      <c r="A812" s="158"/>
      <c r="B812" s="158"/>
      <c r="C812" s="158"/>
      <c r="D812" s="158"/>
      <c r="E812" s="158"/>
      <c r="F812" s="176"/>
      <c r="G812" s="186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</row>
    <row r="813" spans="1:26" ht="13.5" customHeight="1" x14ac:dyDescent="0.25">
      <c r="A813" s="158"/>
      <c r="B813" s="158"/>
      <c r="C813" s="158"/>
      <c r="D813" s="158"/>
      <c r="E813" s="158"/>
      <c r="F813" s="176"/>
      <c r="G813" s="186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</row>
    <row r="814" spans="1:26" ht="13.5" customHeight="1" x14ac:dyDescent="0.25">
      <c r="A814" s="158"/>
      <c r="B814" s="158"/>
      <c r="C814" s="158"/>
      <c r="D814" s="158"/>
      <c r="E814" s="158"/>
      <c r="F814" s="176"/>
      <c r="G814" s="186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</row>
    <row r="815" spans="1:26" ht="13.5" customHeight="1" x14ac:dyDescent="0.25">
      <c r="A815" s="158"/>
      <c r="B815" s="158"/>
      <c r="C815" s="158"/>
      <c r="D815" s="158"/>
      <c r="E815" s="158"/>
      <c r="F815" s="176"/>
      <c r="G815" s="186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</row>
    <row r="816" spans="1:26" ht="13.5" customHeight="1" x14ac:dyDescent="0.25">
      <c r="A816" s="158"/>
      <c r="B816" s="158"/>
      <c r="C816" s="158"/>
      <c r="D816" s="158"/>
      <c r="E816" s="158"/>
      <c r="F816" s="176"/>
      <c r="G816" s="186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</row>
    <row r="817" spans="1:26" ht="13.5" customHeight="1" x14ac:dyDescent="0.25">
      <c r="A817" s="158"/>
      <c r="B817" s="158"/>
      <c r="C817" s="158"/>
      <c r="D817" s="158"/>
      <c r="E817" s="158"/>
      <c r="F817" s="176"/>
      <c r="G817" s="186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</row>
    <row r="818" spans="1:26" ht="13.5" customHeight="1" x14ac:dyDescent="0.25">
      <c r="A818" s="158"/>
      <c r="B818" s="158"/>
      <c r="C818" s="158"/>
      <c r="D818" s="158"/>
      <c r="E818" s="158"/>
      <c r="F818" s="176"/>
      <c r="G818" s="186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</row>
    <row r="819" spans="1:26" ht="13.5" customHeight="1" x14ac:dyDescent="0.25">
      <c r="A819" s="158"/>
      <c r="B819" s="158"/>
      <c r="C819" s="158"/>
      <c r="D819" s="158"/>
      <c r="E819" s="158"/>
      <c r="F819" s="176"/>
      <c r="G819" s="186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</row>
    <row r="820" spans="1:26" ht="13.5" customHeight="1" x14ac:dyDescent="0.25">
      <c r="A820" s="158"/>
      <c r="B820" s="158"/>
      <c r="C820" s="158"/>
      <c r="D820" s="158"/>
      <c r="E820" s="158"/>
      <c r="F820" s="176"/>
      <c r="G820" s="186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</row>
    <row r="821" spans="1:26" ht="13.5" customHeight="1" x14ac:dyDescent="0.25">
      <c r="A821" s="158"/>
      <c r="B821" s="158"/>
      <c r="C821" s="158"/>
      <c r="D821" s="158"/>
      <c r="E821" s="158"/>
      <c r="F821" s="176"/>
      <c r="G821" s="186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</row>
    <row r="822" spans="1:26" ht="13.5" customHeight="1" x14ac:dyDescent="0.25">
      <c r="A822" s="158"/>
      <c r="B822" s="158"/>
      <c r="C822" s="158"/>
      <c r="D822" s="158"/>
      <c r="E822" s="158"/>
      <c r="F822" s="176"/>
      <c r="G822" s="186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</row>
    <row r="823" spans="1:26" ht="13.5" customHeight="1" x14ac:dyDescent="0.25">
      <c r="A823" s="158"/>
      <c r="B823" s="158"/>
      <c r="C823" s="158"/>
      <c r="D823" s="158"/>
      <c r="E823" s="158"/>
      <c r="F823" s="176"/>
      <c r="G823" s="186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</row>
    <row r="824" spans="1:26" ht="13.5" customHeight="1" x14ac:dyDescent="0.25">
      <c r="A824" s="158"/>
      <c r="B824" s="158"/>
      <c r="C824" s="158"/>
      <c r="D824" s="158"/>
      <c r="E824" s="158"/>
      <c r="F824" s="176"/>
      <c r="G824" s="186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</row>
    <row r="825" spans="1:26" ht="13.5" customHeight="1" x14ac:dyDescent="0.25">
      <c r="A825" s="158"/>
      <c r="B825" s="158"/>
      <c r="C825" s="158"/>
      <c r="D825" s="158"/>
      <c r="E825" s="158"/>
      <c r="F825" s="176"/>
      <c r="G825" s="186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</row>
    <row r="826" spans="1:26" ht="13.5" customHeight="1" x14ac:dyDescent="0.25">
      <c r="A826" s="158"/>
      <c r="B826" s="158"/>
      <c r="C826" s="158"/>
      <c r="D826" s="158"/>
      <c r="E826" s="158"/>
      <c r="F826" s="176"/>
      <c r="G826" s="186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</row>
    <row r="827" spans="1:26" ht="13.5" customHeight="1" x14ac:dyDescent="0.25">
      <c r="A827" s="158"/>
      <c r="B827" s="158"/>
      <c r="C827" s="158"/>
      <c r="D827" s="158"/>
      <c r="E827" s="158"/>
      <c r="F827" s="176"/>
      <c r="G827" s="186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</row>
    <row r="828" spans="1:26" ht="13.5" customHeight="1" x14ac:dyDescent="0.25">
      <c r="A828" s="158"/>
      <c r="B828" s="158"/>
      <c r="C828" s="158"/>
      <c r="D828" s="158"/>
      <c r="E828" s="158"/>
      <c r="F828" s="176"/>
      <c r="G828" s="186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</row>
    <row r="829" spans="1:26" ht="13.5" customHeight="1" x14ac:dyDescent="0.25">
      <c r="A829" s="158"/>
      <c r="B829" s="158"/>
      <c r="C829" s="158"/>
      <c r="D829" s="158"/>
      <c r="E829" s="158"/>
      <c r="F829" s="176"/>
      <c r="G829" s="186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</row>
    <row r="830" spans="1:26" ht="13.5" customHeight="1" x14ac:dyDescent="0.25">
      <c r="A830" s="158"/>
      <c r="B830" s="158"/>
      <c r="C830" s="158"/>
      <c r="D830" s="158"/>
      <c r="E830" s="158"/>
      <c r="F830" s="176"/>
      <c r="G830" s="186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</row>
    <row r="831" spans="1:26" ht="13.5" customHeight="1" x14ac:dyDescent="0.25">
      <c r="A831" s="158"/>
      <c r="B831" s="158"/>
      <c r="C831" s="158"/>
      <c r="D831" s="158"/>
      <c r="E831" s="158"/>
      <c r="F831" s="176"/>
      <c r="G831" s="186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</row>
    <row r="832" spans="1:26" ht="13.5" customHeight="1" x14ac:dyDescent="0.25">
      <c r="A832" s="158"/>
      <c r="B832" s="158"/>
      <c r="C832" s="158"/>
      <c r="D832" s="158"/>
      <c r="E832" s="158"/>
      <c r="F832" s="176"/>
      <c r="G832" s="186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</row>
    <row r="833" spans="1:26" ht="13.5" customHeight="1" x14ac:dyDescent="0.25">
      <c r="A833" s="158"/>
      <c r="B833" s="158"/>
      <c r="C833" s="158"/>
      <c r="D833" s="158"/>
      <c r="E833" s="158"/>
      <c r="F833" s="176"/>
      <c r="G833" s="186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</row>
    <row r="834" spans="1:26" ht="13.5" customHeight="1" x14ac:dyDescent="0.25">
      <c r="A834" s="158"/>
      <c r="B834" s="158"/>
      <c r="C834" s="158"/>
      <c r="D834" s="158"/>
      <c r="E834" s="158"/>
      <c r="F834" s="176"/>
      <c r="G834" s="186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</row>
    <row r="835" spans="1:26" ht="13.5" customHeight="1" x14ac:dyDescent="0.25">
      <c r="A835" s="158"/>
      <c r="B835" s="158"/>
      <c r="C835" s="158"/>
      <c r="D835" s="158"/>
      <c r="E835" s="158"/>
      <c r="F835" s="176"/>
      <c r="G835" s="186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</row>
    <row r="836" spans="1:26" ht="13.5" customHeight="1" x14ac:dyDescent="0.25">
      <c r="A836" s="158"/>
      <c r="B836" s="158"/>
      <c r="C836" s="158"/>
      <c r="D836" s="158"/>
      <c r="E836" s="158"/>
      <c r="F836" s="176"/>
      <c r="G836" s="186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</row>
    <row r="837" spans="1:26" ht="13.5" customHeight="1" x14ac:dyDescent="0.25">
      <c r="A837" s="158"/>
      <c r="B837" s="158"/>
      <c r="C837" s="158"/>
      <c r="D837" s="158"/>
      <c r="E837" s="158"/>
      <c r="F837" s="176"/>
      <c r="G837" s="186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</row>
    <row r="838" spans="1:26" ht="13.5" customHeight="1" x14ac:dyDescent="0.25">
      <c r="A838" s="158"/>
      <c r="B838" s="158"/>
      <c r="C838" s="158"/>
      <c r="D838" s="158"/>
      <c r="E838" s="158"/>
      <c r="F838" s="176"/>
      <c r="G838" s="186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</row>
    <row r="839" spans="1:26" ht="13.5" customHeight="1" x14ac:dyDescent="0.25">
      <c r="A839" s="158"/>
      <c r="B839" s="158"/>
      <c r="C839" s="158"/>
      <c r="D839" s="158"/>
      <c r="E839" s="158"/>
      <c r="F839" s="176"/>
      <c r="G839" s="186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</row>
    <row r="840" spans="1:26" ht="13.5" customHeight="1" x14ac:dyDescent="0.25">
      <c r="A840" s="158"/>
      <c r="B840" s="158"/>
      <c r="C840" s="158"/>
      <c r="D840" s="158"/>
      <c r="E840" s="158"/>
      <c r="F840" s="176"/>
      <c r="G840" s="186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</row>
    <row r="841" spans="1:26" ht="13.5" customHeight="1" x14ac:dyDescent="0.25">
      <c r="A841" s="158"/>
      <c r="B841" s="158"/>
      <c r="C841" s="158"/>
      <c r="D841" s="158"/>
      <c r="E841" s="158"/>
      <c r="F841" s="176"/>
      <c r="G841" s="186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</row>
    <row r="842" spans="1:26" ht="13.5" customHeight="1" x14ac:dyDescent="0.25">
      <c r="A842" s="158"/>
      <c r="B842" s="158"/>
      <c r="C842" s="158"/>
      <c r="D842" s="158"/>
      <c r="E842" s="158"/>
      <c r="F842" s="176"/>
      <c r="G842" s="186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</row>
    <row r="843" spans="1:26" ht="13.5" customHeight="1" x14ac:dyDescent="0.25">
      <c r="A843" s="158"/>
      <c r="B843" s="158"/>
      <c r="C843" s="158"/>
      <c r="D843" s="158"/>
      <c r="E843" s="158"/>
      <c r="F843" s="176"/>
      <c r="G843" s="186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</row>
    <row r="844" spans="1:26" ht="13.5" customHeight="1" x14ac:dyDescent="0.25">
      <c r="A844" s="158"/>
      <c r="B844" s="158"/>
      <c r="C844" s="158"/>
      <c r="D844" s="158"/>
      <c r="E844" s="158"/>
      <c r="F844" s="176"/>
      <c r="G844" s="186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</row>
    <row r="845" spans="1:26" ht="13.5" customHeight="1" x14ac:dyDescent="0.25">
      <c r="A845" s="158"/>
      <c r="B845" s="158"/>
      <c r="C845" s="158"/>
      <c r="D845" s="158"/>
      <c r="E845" s="158"/>
      <c r="F845" s="176"/>
      <c r="G845" s="186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</row>
    <row r="846" spans="1:26" ht="13.5" customHeight="1" x14ac:dyDescent="0.25">
      <c r="A846" s="158"/>
      <c r="B846" s="158"/>
      <c r="C846" s="158"/>
      <c r="D846" s="158"/>
      <c r="E846" s="158"/>
      <c r="F846" s="176"/>
      <c r="G846" s="186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</row>
    <row r="847" spans="1:26" ht="13.5" customHeight="1" x14ac:dyDescent="0.25">
      <c r="A847" s="158"/>
      <c r="B847" s="158"/>
      <c r="C847" s="158"/>
      <c r="D847" s="158"/>
      <c r="E847" s="158"/>
      <c r="F847" s="176"/>
      <c r="G847" s="186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</row>
    <row r="848" spans="1:26" ht="13.5" customHeight="1" x14ac:dyDescent="0.25">
      <c r="A848" s="158"/>
      <c r="B848" s="158"/>
      <c r="C848" s="158"/>
      <c r="D848" s="158"/>
      <c r="E848" s="158"/>
      <c r="F848" s="176"/>
      <c r="G848" s="186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</row>
    <row r="849" spans="1:26" ht="13.5" customHeight="1" x14ac:dyDescent="0.25">
      <c r="A849" s="158"/>
      <c r="B849" s="158"/>
      <c r="C849" s="158"/>
      <c r="D849" s="158"/>
      <c r="E849" s="158"/>
      <c r="F849" s="176"/>
      <c r="G849" s="186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</row>
    <row r="850" spans="1:26" ht="13.5" customHeight="1" x14ac:dyDescent="0.25">
      <c r="A850" s="158"/>
      <c r="B850" s="158"/>
      <c r="C850" s="158"/>
      <c r="D850" s="158"/>
      <c r="E850" s="158"/>
      <c r="F850" s="176"/>
      <c r="G850" s="186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</row>
    <row r="851" spans="1:26" ht="13.5" customHeight="1" x14ac:dyDescent="0.25">
      <c r="A851" s="158"/>
      <c r="B851" s="158"/>
      <c r="C851" s="158"/>
      <c r="D851" s="158"/>
      <c r="E851" s="158"/>
      <c r="F851" s="176"/>
      <c r="G851" s="186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</row>
    <row r="852" spans="1:26" ht="13.5" customHeight="1" x14ac:dyDescent="0.25">
      <c r="A852" s="158"/>
      <c r="B852" s="158"/>
      <c r="C852" s="158"/>
      <c r="D852" s="158"/>
      <c r="E852" s="158"/>
      <c r="F852" s="176"/>
      <c r="G852" s="186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</row>
    <row r="853" spans="1:26" ht="13.5" customHeight="1" x14ac:dyDescent="0.25">
      <c r="A853" s="158"/>
      <c r="B853" s="158"/>
      <c r="C853" s="158"/>
      <c r="D853" s="158"/>
      <c r="E853" s="158"/>
      <c r="F853" s="176"/>
      <c r="G853" s="186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</row>
    <row r="854" spans="1:26" ht="13.5" customHeight="1" x14ac:dyDescent="0.25">
      <c r="A854" s="158"/>
      <c r="B854" s="158"/>
      <c r="C854" s="158"/>
      <c r="D854" s="158"/>
      <c r="E854" s="158"/>
      <c r="F854" s="176"/>
      <c r="G854" s="186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</row>
    <row r="855" spans="1:26" ht="13.5" customHeight="1" x14ac:dyDescent="0.25">
      <c r="A855" s="158"/>
      <c r="B855" s="158"/>
      <c r="C855" s="158"/>
      <c r="D855" s="158"/>
      <c r="E855" s="158"/>
      <c r="F855" s="176"/>
      <c r="G855" s="186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</row>
    <row r="856" spans="1:26" ht="13.5" customHeight="1" x14ac:dyDescent="0.25">
      <c r="A856" s="158"/>
      <c r="B856" s="158"/>
      <c r="C856" s="158"/>
      <c r="D856" s="158"/>
      <c r="E856" s="158"/>
      <c r="F856" s="176"/>
      <c r="G856" s="186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</row>
    <row r="857" spans="1:26" ht="13.5" customHeight="1" x14ac:dyDescent="0.25">
      <c r="A857" s="158"/>
      <c r="B857" s="158"/>
      <c r="C857" s="158"/>
      <c r="D857" s="158"/>
      <c r="E857" s="158"/>
      <c r="F857" s="176"/>
      <c r="G857" s="186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</row>
    <row r="858" spans="1:26" ht="13.5" customHeight="1" x14ac:dyDescent="0.25">
      <c r="A858" s="158"/>
      <c r="B858" s="158"/>
      <c r="C858" s="158"/>
      <c r="D858" s="158"/>
      <c r="E858" s="158"/>
      <c r="F858" s="176"/>
      <c r="G858" s="186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</row>
    <row r="859" spans="1:26" ht="13.5" customHeight="1" x14ac:dyDescent="0.25">
      <c r="A859" s="158"/>
      <c r="B859" s="158"/>
      <c r="C859" s="158"/>
      <c r="D859" s="158"/>
      <c r="E859" s="158"/>
      <c r="F859" s="176"/>
      <c r="G859" s="186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</row>
    <row r="860" spans="1:26" ht="13.5" customHeight="1" x14ac:dyDescent="0.25">
      <c r="A860" s="158"/>
      <c r="B860" s="158"/>
      <c r="C860" s="158"/>
      <c r="D860" s="158"/>
      <c r="E860" s="158"/>
      <c r="F860" s="176"/>
      <c r="G860" s="186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</row>
    <row r="861" spans="1:26" ht="13.5" customHeight="1" x14ac:dyDescent="0.25">
      <c r="A861" s="158"/>
      <c r="B861" s="158"/>
      <c r="C861" s="158"/>
      <c r="D861" s="158"/>
      <c r="E861" s="158"/>
      <c r="F861" s="176"/>
      <c r="G861" s="186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</row>
    <row r="862" spans="1:26" ht="13.5" customHeight="1" x14ac:dyDescent="0.25">
      <c r="A862" s="158"/>
      <c r="B862" s="158"/>
      <c r="C862" s="158"/>
      <c r="D862" s="158"/>
      <c r="E862" s="158"/>
      <c r="F862" s="176"/>
      <c r="G862" s="186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</row>
    <row r="863" spans="1:26" ht="13.5" customHeight="1" x14ac:dyDescent="0.25">
      <c r="A863" s="158"/>
      <c r="B863" s="158"/>
      <c r="C863" s="158"/>
      <c r="D863" s="158"/>
      <c r="E863" s="158"/>
      <c r="F863" s="176"/>
      <c r="G863" s="186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</row>
    <row r="864" spans="1:26" ht="13.5" customHeight="1" x14ac:dyDescent="0.25">
      <c r="A864" s="158"/>
      <c r="B864" s="158"/>
      <c r="C864" s="158"/>
      <c r="D864" s="158"/>
      <c r="E864" s="158"/>
      <c r="F864" s="176"/>
      <c r="G864" s="186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</row>
    <row r="865" spans="1:26" ht="13.5" customHeight="1" x14ac:dyDescent="0.25">
      <c r="A865" s="158"/>
      <c r="B865" s="158"/>
      <c r="C865" s="158"/>
      <c r="D865" s="158"/>
      <c r="E865" s="158"/>
      <c r="F865" s="176"/>
      <c r="G865" s="186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</row>
    <row r="866" spans="1:26" ht="13.5" customHeight="1" x14ac:dyDescent="0.25">
      <c r="A866" s="158"/>
      <c r="B866" s="158"/>
      <c r="C866" s="158"/>
      <c r="D866" s="158"/>
      <c r="E866" s="158"/>
      <c r="F866" s="176"/>
      <c r="G866" s="186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</row>
    <row r="867" spans="1:26" ht="13.5" customHeight="1" x14ac:dyDescent="0.25">
      <c r="A867" s="158"/>
      <c r="B867" s="158"/>
      <c r="C867" s="158"/>
      <c r="D867" s="158"/>
      <c r="E867" s="158"/>
      <c r="F867" s="176"/>
      <c r="G867" s="186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</row>
    <row r="868" spans="1:26" ht="13.5" customHeight="1" x14ac:dyDescent="0.25">
      <c r="A868" s="158"/>
      <c r="B868" s="158"/>
      <c r="C868" s="158"/>
      <c r="D868" s="158"/>
      <c r="E868" s="158"/>
      <c r="F868" s="176"/>
      <c r="G868" s="186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</row>
    <row r="869" spans="1:26" ht="13.5" customHeight="1" x14ac:dyDescent="0.25">
      <c r="A869" s="158"/>
      <c r="B869" s="158"/>
      <c r="C869" s="158"/>
      <c r="D869" s="158"/>
      <c r="E869" s="158"/>
      <c r="F869" s="176"/>
      <c r="G869" s="186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</row>
    <row r="870" spans="1:26" ht="13.5" customHeight="1" x14ac:dyDescent="0.25">
      <c r="A870" s="158"/>
      <c r="B870" s="158"/>
      <c r="C870" s="158"/>
      <c r="D870" s="158"/>
      <c r="E870" s="158"/>
      <c r="F870" s="176"/>
      <c r="G870" s="186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</row>
    <row r="871" spans="1:26" ht="13.5" customHeight="1" x14ac:dyDescent="0.25">
      <c r="A871" s="158"/>
      <c r="B871" s="158"/>
      <c r="C871" s="158"/>
      <c r="D871" s="158"/>
      <c r="E871" s="158"/>
      <c r="F871" s="176"/>
      <c r="G871" s="186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</row>
    <row r="872" spans="1:26" ht="13.5" customHeight="1" x14ac:dyDescent="0.25">
      <c r="A872" s="158"/>
      <c r="B872" s="158"/>
      <c r="C872" s="158"/>
      <c r="D872" s="158"/>
      <c r="E872" s="158"/>
      <c r="F872" s="176"/>
      <c r="G872" s="186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</row>
    <row r="873" spans="1:26" ht="13.5" customHeight="1" x14ac:dyDescent="0.25">
      <c r="A873" s="158"/>
      <c r="B873" s="158"/>
      <c r="C873" s="158"/>
      <c r="D873" s="158"/>
      <c r="E873" s="158"/>
      <c r="F873" s="176"/>
      <c r="G873" s="186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</row>
    <row r="874" spans="1:26" ht="13.5" customHeight="1" x14ac:dyDescent="0.25">
      <c r="A874" s="158"/>
      <c r="B874" s="158"/>
      <c r="C874" s="158"/>
      <c r="D874" s="158"/>
      <c r="E874" s="158"/>
      <c r="F874" s="176"/>
      <c r="G874" s="186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</row>
    <row r="875" spans="1:26" ht="13.5" customHeight="1" x14ac:dyDescent="0.25">
      <c r="A875" s="158"/>
      <c r="B875" s="158"/>
      <c r="C875" s="158"/>
      <c r="D875" s="158"/>
      <c r="E875" s="158"/>
      <c r="F875" s="176"/>
      <c r="G875" s="186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</row>
    <row r="876" spans="1:26" ht="13.5" customHeight="1" x14ac:dyDescent="0.25">
      <c r="A876" s="158"/>
      <c r="B876" s="158"/>
      <c r="C876" s="158"/>
      <c r="D876" s="158"/>
      <c r="E876" s="158"/>
      <c r="F876" s="176"/>
      <c r="G876" s="186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</row>
    <row r="877" spans="1:26" ht="13.5" customHeight="1" x14ac:dyDescent="0.25">
      <c r="A877" s="158"/>
      <c r="B877" s="158"/>
      <c r="C877" s="158"/>
      <c r="D877" s="158"/>
      <c r="E877" s="158"/>
      <c r="F877" s="176"/>
      <c r="G877" s="186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</row>
    <row r="878" spans="1:26" ht="13.5" customHeight="1" x14ac:dyDescent="0.25">
      <c r="A878" s="158"/>
      <c r="B878" s="158"/>
      <c r="C878" s="158"/>
      <c r="D878" s="158"/>
      <c r="E878" s="158"/>
      <c r="F878" s="176"/>
      <c r="G878" s="186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</row>
    <row r="879" spans="1:26" ht="13.5" customHeight="1" x14ac:dyDescent="0.25">
      <c r="A879" s="158"/>
      <c r="B879" s="158"/>
      <c r="C879" s="158"/>
      <c r="D879" s="158"/>
      <c r="E879" s="158"/>
      <c r="F879" s="176"/>
      <c r="G879" s="186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</row>
    <row r="880" spans="1:26" ht="13.5" customHeight="1" x14ac:dyDescent="0.25">
      <c r="A880" s="158"/>
      <c r="B880" s="158"/>
      <c r="C880" s="158"/>
      <c r="D880" s="158"/>
      <c r="E880" s="158"/>
      <c r="F880" s="176"/>
      <c r="G880" s="186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</row>
    <row r="881" spans="1:26" ht="13.5" customHeight="1" x14ac:dyDescent="0.25">
      <c r="A881" s="158"/>
      <c r="B881" s="158"/>
      <c r="C881" s="158"/>
      <c r="D881" s="158"/>
      <c r="E881" s="158"/>
      <c r="F881" s="176"/>
      <c r="G881" s="186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</row>
    <row r="882" spans="1:26" ht="13.5" customHeight="1" x14ac:dyDescent="0.25">
      <c r="A882" s="158"/>
      <c r="B882" s="158"/>
      <c r="C882" s="158"/>
      <c r="D882" s="158"/>
      <c r="E882" s="158"/>
      <c r="F882" s="176"/>
      <c r="G882" s="186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</row>
    <row r="883" spans="1:26" ht="13.5" customHeight="1" x14ac:dyDescent="0.25">
      <c r="A883" s="158"/>
      <c r="B883" s="158"/>
      <c r="C883" s="158"/>
      <c r="D883" s="158"/>
      <c r="E883" s="158"/>
      <c r="F883" s="176"/>
      <c r="G883" s="186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</row>
    <row r="884" spans="1:26" ht="13.5" customHeight="1" x14ac:dyDescent="0.25">
      <c r="A884" s="158"/>
      <c r="B884" s="158"/>
      <c r="C884" s="158"/>
      <c r="D884" s="158"/>
      <c r="E884" s="158"/>
      <c r="F884" s="176"/>
      <c r="G884" s="186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</row>
    <row r="885" spans="1:26" ht="13.5" customHeight="1" x14ac:dyDescent="0.25">
      <c r="A885" s="158"/>
      <c r="B885" s="158"/>
      <c r="C885" s="158"/>
      <c r="D885" s="158"/>
      <c r="E885" s="158"/>
      <c r="F885" s="176"/>
      <c r="G885" s="186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</row>
    <row r="886" spans="1:26" ht="13.5" customHeight="1" x14ac:dyDescent="0.25">
      <c r="A886" s="158"/>
      <c r="B886" s="158"/>
      <c r="C886" s="158"/>
      <c r="D886" s="158"/>
      <c r="E886" s="158"/>
      <c r="F886" s="176"/>
      <c r="G886" s="186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</row>
    <row r="887" spans="1:26" ht="13.5" customHeight="1" x14ac:dyDescent="0.25">
      <c r="A887" s="158"/>
      <c r="B887" s="158"/>
      <c r="C887" s="158"/>
      <c r="D887" s="158"/>
      <c r="E887" s="158"/>
      <c r="F887" s="176"/>
      <c r="G887" s="186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</row>
    <row r="888" spans="1:26" ht="13.5" customHeight="1" x14ac:dyDescent="0.25">
      <c r="A888" s="158"/>
      <c r="B888" s="158"/>
      <c r="C888" s="158"/>
      <c r="D888" s="158"/>
      <c r="E888" s="158"/>
      <c r="F888" s="176"/>
      <c r="G888" s="186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</row>
    <row r="889" spans="1:26" ht="13.5" customHeight="1" x14ac:dyDescent="0.25">
      <c r="A889" s="158"/>
      <c r="B889" s="158"/>
      <c r="C889" s="158"/>
      <c r="D889" s="158"/>
      <c r="E889" s="158"/>
      <c r="F889" s="176"/>
      <c r="G889" s="186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</row>
    <row r="890" spans="1:26" ht="13.5" customHeight="1" x14ac:dyDescent="0.25">
      <c r="A890" s="158"/>
      <c r="B890" s="158"/>
      <c r="C890" s="158"/>
      <c r="D890" s="158"/>
      <c r="E890" s="158"/>
      <c r="F890" s="176"/>
      <c r="G890" s="186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</row>
    <row r="891" spans="1:26" ht="13.5" customHeight="1" x14ac:dyDescent="0.25">
      <c r="A891" s="158"/>
      <c r="B891" s="158"/>
      <c r="C891" s="158"/>
      <c r="D891" s="158"/>
      <c r="E891" s="158"/>
      <c r="F891" s="176"/>
      <c r="G891" s="186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</row>
    <row r="892" spans="1:26" ht="13.5" customHeight="1" x14ac:dyDescent="0.25">
      <c r="A892" s="158"/>
      <c r="B892" s="158"/>
      <c r="C892" s="158"/>
      <c r="D892" s="158"/>
      <c r="E892" s="158"/>
      <c r="F892" s="176"/>
      <c r="G892" s="186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</row>
    <row r="893" spans="1:26" ht="13.5" customHeight="1" x14ac:dyDescent="0.25">
      <c r="A893" s="158"/>
      <c r="B893" s="158"/>
      <c r="C893" s="158"/>
      <c r="D893" s="158"/>
      <c r="E893" s="158"/>
      <c r="F893" s="176"/>
      <c r="G893" s="186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</row>
    <row r="894" spans="1:26" ht="13.5" customHeight="1" x14ac:dyDescent="0.25">
      <c r="A894" s="158"/>
      <c r="B894" s="158"/>
      <c r="C894" s="158"/>
      <c r="D894" s="158"/>
      <c r="E894" s="158"/>
      <c r="F894" s="176"/>
      <c r="G894" s="186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</row>
    <row r="895" spans="1:26" ht="13.5" customHeight="1" x14ac:dyDescent="0.25">
      <c r="A895" s="158"/>
      <c r="B895" s="158"/>
      <c r="C895" s="158"/>
      <c r="D895" s="158"/>
      <c r="E895" s="158"/>
      <c r="F895" s="176"/>
      <c r="G895" s="186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</row>
    <row r="896" spans="1:26" ht="13.5" customHeight="1" x14ac:dyDescent="0.25">
      <c r="A896" s="158"/>
      <c r="B896" s="158"/>
      <c r="C896" s="158"/>
      <c r="D896" s="158"/>
      <c r="E896" s="158"/>
      <c r="F896" s="176"/>
      <c r="G896" s="186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</row>
    <row r="897" spans="1:26" ht="13.5" customHeight="1" x14ac:dyDescent="0.25">
      <c r="A897" s="158"/>
      <c r="B897" s="158"/>
      <c r="C897" s="158"/>
      <c r="D897" s="158"/>
      <c r="E897" s="158"/>
      <c r="F897" s="176"/>
      <c r="G897" s="186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</row>
    <row r="898" spans="1:26" ht="13.5" customHeight="1" x14ac:dyDescent="0.25">
      <c r="A898" s="158"/>
      <c r="B898" s="158"/>
      <c r="C898" s="158"/>
      <c r="D898" s="158"/>
      <c r="E898" s="158"/>
      <c r="F898" s="176"/>
      <c r="G898" s="186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</row>
    <row r="899" spans="1:26" ht="13.5" customHeight="1" x14ac:dyDescent="0.25">
      <c r="A899" s="158"/>
      <c r="B899" s="158"/>
      <c r="C899" s="158"/>
      <c r="D899" s="158"/>
      <c r="E899" s="158"/>
      <c r="F899" s="176"/>
      <c r="G899" s="186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</row>
    <row r="900" spans="1:26" ht="13.5" customHeight="1" x14ac:dyDescent="0.25">
      <c r="A900" s="158"/>
      <c r="B900" s="158"/>
      <c r="C900" s="158"/>
      <c r="D900" s="158"/>
      <c r="E900" s="158"/>
      <c r="F900" s="176"/>
      <c r="G900" s="186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</row>
    <row r="901" spans="1:26" ht="13.5" customHeight="1" x14ac:dyDescent="0.25">
      <c r="A901" s="158"/>
      <c r="B901" s="158"/>
      <c r="C901" s="158"/>
      <c r="D901" s="158"/>
      <c r="E901" s="158"/>
      <c r="F901" s="176"/>
      <c r="G901" s="186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</row>
    <row r="902" spans="1:26" ht="13.5" customHeight="1" x14ac:dyDescent="0.25">
      <c r="A902" s="158"/>
      <c r="B902" s="158"/>
      <c r="C902" s="158"/>
      <c r="D902" s="158"/>
      <c r="E902" s="158"/>
      <c r="F902" s="176"/>
      <c r="G902" s="186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</row>
    <row r="903" spans="1:26" ht="13.5" customHeight="1" x14ac:dyDescent="0.25">
      <c r="A903" s="158"/>
      <c r="B903" s="158"/>
      <c r="C903" s="158"/>
      <c r="D903" s="158"/>
      <c r="E903" s="158"/>
      <c r="F903" s="176"/>
      <c r="G903" s="186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</row>
    <row r="904" spans="1:26" ht="13.5" customHeight="1" x14ac:dyDescent="0.25">
      <c r="A904" s="158"/>
      <c r="B904" s="158"/>
      <c r="C904" s="158"/>
      <c r="D904" s="158"/>
      <c r="E904" s="158"/>
      <c r="F904" s="176"/>
      <c r="G904" s="186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</row>
    <row r="905" spans="1:26" ht="13.5" customHeight="1" x14ac:dyDescent="0.25">
      <c r="A905" s="158"/>
      <c r="B905" s="158"/>
      <c r="C905" s="158"/>
      <c r="D905" s="158"/>
      <c r="E905" s="158"/>
      <c r="F905" s="176"/>
      <c r="G905" s="186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</row>
    <row r="906" spans="1:26" ht="13.5" customHeight="1" x14ac:dyDescent="0.25">
      <c r="A906" s="158"/>
      <c r="B906" s="158"/>
      <c r="C906" s="158"/>
      <c r="D906" s="158"/>
      <c r="E906" s="158"/>
      <c r="F906" s="176"/>
      <c r="G906" s="186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</row>
    <row r="907" spans="1:26" ht="13.5" customHeight="1" x14ac:dyDescent="0.25">
      <c r="A907" s="158"/>
      <c r="B907" s="158"/>
      <c r="C907" s="158"/>
      <c r="D907" s="158"/>
      <c r="E907" s="158"/>
      <c r="F907" s="176"/>
      <c r="G907" s="186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</row>
    <row r="908" spans="1:26" ht="13.5" customHeight="1" x14ac:dyDescent="0.25">
      <c r="A908" s="158"/>
      <c r="B908" s="158"/>
      <c r="C908" s="158"/>
      <c r="D908" s="158"/>
      <c r="E908" s="158"/>
      <c r="F908" s="176"/>
      <c r="G908" s="186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</row>
    <row r="909" spans="1:26" ht="13.5" customHeight="1" x14ac:dyDescent="0.25">
      <c r="A909" s="158"/>
      <c r="B909" s="158"/>
      <c r="C909" s="158"/>
      <c r="D909" s="158"/>
      <c r="E909" s="158"/>
      <c r="F909" s="176"/>
      <c r="G909" s="186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</row>
    <row r="910" spans="1:26" ht="13.5" customHeight="1" x14ac:dyDescent="0.25">
      <c r="A910" s="158"/>
      <c r="B910" s="158"/>
      <c r="C910" s="158"/>
      <c r="D910" s="158"/>
      <c r="E910" s="158"/>
      <c r="F910" s="176"/>
      <c r="G910" s="186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</row>
    <row r="911" spans="1:26" ht="13.5" customHeight="1" x14ac:dyDescent="0.25">
      <c r="A911" s="158"/>
      <c r="B911" s="158"/>
      <c r="C911" s="158"/>
      <c r="D911" s="158"/>
      <c r="E911" s="158"/>
      <c r="F911" s="176"/>
      <c r="G911" s="186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</row>
    <row r="912" spans="1:26" ht="13.5" customHeight="1" x14ac:dyDescent="0.25">
      <c r="A912" s="158"/>
      <c r="B912" s="158"/>
      <c r="C912" s="158"/>
      <c r="D912" s="158"/>
      <c r="E912" s="158"/>
      <c r="F912" s="176"/>
      <c r="G912" s="186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</row>
    <row r="913" spans="1:26" ht="13.5" customHeight="1" x14ac:dyDescent="0.25">
      <c r="A913" s="158"/>
      <c r="B913" s="158"/>
      <c r="C913" s="158"/>
      <c r="D913" s="158"/>
      <c r="E913" s="158"/>
      <c r="F913" s="176"/>
      <c r="G913" s="186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</row>
    <row r="914" spans="1:26" ht="13.5" customHeight="1" x14ac:dyDescent="0.25">
      <c r="A914" s="158"/>
      <c r="B914" s="158"/>
      <c r="C914" s="158"/>
      <c r="D914" s="158"/>
      <c r="E914" s="158"/>
      <c r="F914" s="176"/>
      <c r="G914" s="186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</row>
    <row r="915" spans="1:26" ht="13.5" customHeight="1" x14ac:dyDescent="0.25">
      <c r="A915" s="158"/>
      <c r="B915" s="158"/>
      <c r="C915" s="158"/>
      <c r="D915" s="158"/>
      <c r="E915" s="158"/>
      <c r="F915" s="176"/>
      <c r="G915" s="186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</row>
    <row r="916" spans="1:26" ht="13.5" customHeight="1" x14ac:dyDescent="0.25">
      <c r="A916" s="158"/>
      <c r="B916" s="158"/>
      <c r="C916" s="158"/>
      <c r="D916" s="158"/>
      <c r="E916" s="158"/>
      <c r="F916" s="176"/>
      <c r="G916" s="186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</row>
    <row r="917" spans="1:26" ht="13.5" customHeight="1" x14ac:dyDescent="0.25">
      <c r="A917" s="158"/>
      <c r="B917" s="158"/>
      <c r="C917" s="158"/>
      <c r="D917" s="158"/>
      <c r="E917" s="158"/>
      <c r="F917" s="176"/>
      <c r="G917" s="186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</row>
    <row r="918" spans="1:26" ht="13.5" customHeight="1" x14ac:dyDescent="0.25">
      <c r="A918" s="158"/>
      <c r="B918" s="158"/>
      <c r="C918" s="158"/>
      <c r="D918" s="158"/>
      <c r="E918" s="158"/>
      <c r="F918" s="176"/>
      <c r="G918" s="186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</row>
    <row r="919" spans="1:26" ht="13.5" customHeight="1" x14ac:dyDescent="0.25">
      <c r="A919" s="158"/>
      <c r="B919" s="158"/>
      <c r="C919" s="158"/>
      <c r="D919" s="158"/>
      <c r="E919" s="158"/>
      <c r="F919" s="176"/>
      <c r="G919" s="186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</row>
    <row r="920" spans="1:26" ht="13.5" customHeight="1" x14ac:dyDescent="0.25">
      <c r="A920" s="158"/>
      <c r="B920" s="158"/>
      <c r="C920" s="158"/>
      <c r="D920" s="158"/>
      <c r="E920" s="158"/>
      <c r="F920" s="176"/>
      <c r="G920" s="186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</row>
    <row r="921" spans="1:26" ht="13.5" customHeight="1" x14ac:dyDescent="0.25">
      <c r="A921" s="158"/>
      <c r="B921" s="158"/>
      <c r="C921" s="158"/>
      <c r="D921" s="158"/>
      <c r="E921" s="158"/>
      <c r="F921" s="176"/>
      <c r="G921" s="186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</row>
    <row r="922" spans="1:26" ht="13.5" customHeight="1" x14ac:dyDescent="0.25">
      <c r="A922" s="158"/>
      <c r="B922" s="158"/>
      <c r="C922" s="158"/>
      <c r="D922" s="158"/>
      <c r="E922" s="158"/>
      <c r="F922" s="176"/>
      <c r="G922" s="186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</row>
    <row r="923" spans="1:26" ht="13.5" customHeight="1" x14ac:dyDescent="0.25">
      <c r="A923" s="158"/>
      <c r="B923" s="158"/>
      <c r="C923" s="158"/>
      <c r="D923" s="158"/>
      <c r="E923" s="158"/>
      <c r="F923" s="176"/>
      <c r="G923" s="186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</row>
    <row r="924" spans="1:26" ht="13.5" customHeight="1" x14ac:dyDescent="0.25">
      <c r="A924" s="158"/>
      <c r="B924" s="158"/>
      <c r="C924" s="158"/>
      <c r="D924" s="158"/>
      <c r="E924" s="158"/>
      <c r="F924" s="176"/>
      <c r="G924" s="186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</row>
    <row r="925" spans="1:26" ht="13.5" customHeight="1" x14ac:dyDescent="0.25">
      <c r="A925" s="158"/>
      <c r="B925" s="158"/>
      <c r="C925" s="158"/>
      <c r="D925" s="158"/>
      <c r="E925" s="158"/>
      <c r="F925" s="176"/>
      <c r="G925" s="186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</row>
    <row r="926" spans="1:26" ht="13.5" customHeight="1" x14ac:dyDescent="0.25">
      <c r="A926" s="158"/>
      <c r="B926" s="158"/>
      <c r="C926" s="158"/>
      <c r="D926" s="158"/>
      <c r="E926" s="158"/>
      <c r="F926" s="176"/>
      <c r="G926" s="186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</row>
    <row r="927" spans="1:26" ht="13.5" customHeight="1" x14ac:dyDescent="0.25">
      <c r="A927" s="158"/>
      <c r="B927" s="158"/>
      <c r="C927" s="158"/>
      <c r="D927" s="158"/>
      <c r="E927" s="158"/>
      <c r="F927" s="176"/>
      <c r="G927" s="186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</row>
    <row r="928" spans="1:26" ht="13.5" customHeight="1" x14ac:dyDescent="0.25">
      <c r="A928" s="158"/>
      <c r="B928" s="158"/>
      <c r="C928" s="158"/>
      <c r="D928" s="158"/>
      <c r="E928" s="158"/>
      <c r="F928" s="176"/>
      <c r="G928" s="186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</row>
    <row r="929" spans="1:26" ht="13.5" customHeight="1" x14ac:dyDescent="0.25">
      <c r="A929" s="158"/>
      <c r="B929" s="158"/>
      <c r="C929" s="158"/>
      <c r="D929" s="158"/>
      <c r="E929" s="158"/>
      <c r="F929" s="176"/>
      <c r="G929" s="186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</row>
    <row r="930" spans="1:26" ht="13.5" customHeight="1" x14ac:dyDescent="0.25">
      <c r="A930" s="158"/>
      <c r="B930" s="158"/>
      <c r="C930" s="158"/>
      <c r="D930" s="158"/>
      <c r="E930" s="158"/>
      <c r="F930" s="176"/>
      <c r="G930" s="186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</row>
    <row r="931" spans="1:26" ht="13.5" customHeight="1" x14ac:dyDescent="0.25">
      <c r="A931" s="158"/>
      <c r="B931" s="158"/>
      <c r="C931" s="158"/>
      <c r="D931" s="158"/>
      <c r="E931" s="158"/>
      <c r="F931" s="176"/>
      <c r="G931" s="186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</row>
    <row r="932" spans="1:26" ht="13.5" customHeight="1" x14ac:dyDescent="0.25">
      <c r="A932" s="158"/>
      <c r="B932" s="158"/>
      <c r="C932" s="158"/>
      <c r="D932" s="158"/>
      <c r="E932" s="158"/>
      <c r="F932" s="176"/>
      <c r="G932" s="186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</row>
    <row r="933" spans="1:26" ht="13.5" customHeight="1" x14ac:dyDescent="0.25">
      <c r="A933" s="158"/>
      <c r="B933" s="158"/>
      <c r="C933" s="158"/>
      <c r="D933" s="158"/>
      <c r="E933" s="158"/>
      <c r="F933" s="176"/>
      <c r="G933" s="186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</row>
    <row r="934" spans="1:26" ht="13.5" customHeight="1" x14ac:dyDescent="0.25">
      <c r="A934" s="158"/>
      <c r="B934" s="158"/>
      <c r="C934" s="158"/>
      <c r="D934" s="158"/>
      <c r="E934" s="158"/>
      <c r="F934" s="176"/>
      <c r="G934" s="186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</row>
    <row r="935" spans="1:26" ht="13.5" customHeight="1" x14ac:dyDescent="0.25">
      <c r="A935" s="158"/>
      <c r="B935" s="158"/>
      <c r="C935" s="158"/>
      <c r="D935" s="158"/>
      <c r="E935" s="158"/>
      <c r="F935" s="176"/>
      <c r="G935" s="186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</row>
    <row r="936" spans="1:26" ht="13.5" customHeight="1" x14ac:dyDescent="0.25">
      <c r="A936" s="158"/>
      <c r="B936" s="158"/>
      <c r="C936" s="158"/>
      <c r="D936" s="158"/>
      <c r="E936" s="158"/>
      <c r="F936" s="176"/>
      <c r="G936" s="186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</row>
    <row r="937" spans="1:26" ht="13.5" customHeight="1" x14ac:dyDescent="0.25">
      <c r="A937" s="158"/>
      <c r="B937" s="158"/>
      <c r="C937" s="158"/>
      <c r="D937" s="158"/>
      <c r="E937" s="158"/>
      <c r="F937" s="176"/>
      <c r="G937" s="186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</row>
    <row r="938" spans="1:26" ht="13.5" customHeight="1" x14ac:dyDescent="0.25">
      <c r="A938" s="158"/>
      <c r="B938" s="158"/>
      <c r="C938" s="158"/>
      <c r="D938" s="158"/>
      <c r="E938" s="158"/>
      <c r="F938" s="176"/>
      <c r="G938" s="186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</row>
    <row r="939" spans="1:26" ht="13.5" customHeight="1" x14ac:dyDescent="0.25">
      <c r="A939" s="158"/>
      <c r="B939" s="158"/>
      <c r="C939" s="158"/>
      <c r="D939" s="158"/>
      <c r="E939" s="158"/>
      <c r="F939" s="176"/>
      <c r="G939" s="186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</row>
    <row r="940" spans="1:26" ht="13.5" customHeight="1" x14ac:dyDescent="0.25">
      <c r="A940" s="158"/>
      <c r="B940" s="158"/>
      <c r="C940" s="158"/>
      <c r="D940" s="158"/>
      <c r="E940" s="158"/>
      <c r="F940" s="176"/>
      <c r="G940" s="186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</row>
    <row r="941" spans="1:26" ht="13.5" customHeight="1" x14ac:dyDescent="0.25">
      <c r="A941" s="158"/>
      <c r="B941" s="158"/>
      <c r="C941" s="158"/>
      <c r="D941" s="158"/>
      <c r="E941" s="158"/>
      <c r="F941" s="176"/>
      <c r="G941" s="186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</row>
    <row r="942" spans="1:26" ht="13.5" customHeight="1" x14ac:dyDescent="0.25">
      <c r="A942" s="158"/>
      <c r="B942" s="158"/>
      <c r="C942" s="158"/>
      <c r="D942" s="158"/>
      <c r="E942" s="158"/>
      <c r="F942" s="176"/>
      <c r="G942" s="186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</row>
    <row r="943" spans="1:26" ht="13.5" customHeight="1" x14ac:dyDescent="0.25">
      <c r="A943" s="158"/>
      <c r="B943" s="158"/>
      <c r="C943" s="158"/>
      <c r="D943" s="158"/>
      <c r="E943" s="158"/>
      <c r="F943" s="176"/>
      <c r="G943" s="186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</row>
    <row r="944" spans="1:26" ht="13.5" customHeight="1" x14ac:dyDescent="0.25">
      <c r="A944" s="158"/>
      <c r="B944" s="158"/>
      <c r="C944" s="158"/>
      <c r="D944" s="158"/>
      <c r="E944" s="158"/>
      <c r="F944" s="176"/>
      <c r="G944" s="186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</row>
    <row r="945" spans="1:26" ht="13.5" customHeight="1" x14ac:dyDescent="0.25">
      <c r="A945" s="158"/>
      <c r="B945" s="158"/>
      <c r="C945" s="158"/>
      <c r="D945" s="158"/>
      <c r="E945" s="158"/>
      <c r="F945" s="176"/>
      <c r="G945" s="186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</row>
    <row r="946" spans="1:26" ht="13.5" customHeight="1" x14ac:dyDescent="0.25">
      <c r="A946" s="158"/>
      <c r="B946" s="158"/>
      <c r="C946" s="158"/>
      <c r="D946" s="158"/>
      <c r="E946" s="158"/>
      <c r="F946" s="176"/>
      <c r="G946" s="186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</row>
    <row r="947" spans="1:26" ht="13.5" customHeight="1" x14ac:dyDescent="0.25">
      <c r="A947" s="158"/>
      <c r="B947" s="158"/>
      <c r="C947" s="158"/>
      <c r="D947" s="158"/>
      <c r="E947" s="158"/>
      <c r="F947" s="176"/>
      <c r="G947" s="186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</row>
    <row r="948" spans="1:26" ht="13.5" customHeight="1" x14ac:dyDescent="0.25">
      <c r="A948" s="158"/>
      <c r="B948" s="158"/>
      <c r="C948" s="158"/>
      <c r="D948" s="158"/>
      <c r="E948" s="158"/>
      <c r="F948" s="176"/>
      <c r="G948" s="186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</row>
    <row r="949" spans="1:26" ht="13.5" customHeight="1" x14ac:dyDescent="0.25">
      <c r="A949" s="158"/>
      <c r="B949" s="158"/>
      <c r="C949" s="158"/>
      <c r="D949" s="158"/>
      <c r="E949" s="158"/>
      <c r="F949" s="176"/>
      <c r="G949" s="186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</row>
    <row r="950" spans="1:26" ht="13.5" customHeight="1" x14ac:dyDescent="0.25">
      <c r="A950" s="158"/>
      <c r="B950" s="158"/>
      <c r="C950" s="158"/>
      <c r="D950" s="158"/>
      <c r="E950" s="158"/>
      <c r="F950" s="176"/>
      <c r="G950" s="186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</row>
    <row r="951" spans="1:26" ht="13.5" customHeight="1" x14ac:dyDescent="0.25">
      <c r="A951" s="158"/>
      <c r="B951" s="158"/>
      <c r="C951" s="158"/>
      <c r="D951" s="158"/>
      <c r="E951" s="158"/>
      <c r="F951" s="176"/>
      <c r="G951" s="186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</row>
    <row r="952" spans="1:26" ht="13.5" customHeight="1" x14ac:dyDescent="0.25">
      <c r="A952" s="158"/>
      <c r="B952" s="158"/>
      <c r="C952" s="158"/>
      <c r="D952" s="158"/>
      <c r="E952" s="158"/>
      <c r="F952" s="176"/>
      <c r="G952" s="186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</row>
    <row r="953" spans="1:26" ht="13.5" customHeight="1" x14ac:dyDescent="0.25">
      <c r="A953" s="158"/>
      <c r="B953" s="158"/>
      <c r="C953" s="158"/>
      <c r="D953" s="158"/>
      <c r="E953" s="158"/>
      <c r="F953" s="176"/>
      <c r="G953" s="186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</row>
    <row r="954" spans="1:26" ht="13.5" customHeight="1" x14ac:dyDescent="0.25">
      <c r="A954" s="158"/>
      <c r="B954" s="158"/>
      <c r="C954" s="158"/>
      <c r="D954" s="158"/>
      <c r="E954" s="158"/>
      <c r="F954" s="176"/>
      <c r="G954" s="186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</row>
    <row r="955" spans="1:26" ht="13.5" customHeight="1" x14ac:dyDescent="0.25">
      <c r="A955" s="158"/>
      <c r="B955" s="158"/>
      <c r="C955" s="158"/>
      <c r="D955" s="158"/>
      <c r="E955" s="158"/>
      <c r="F955" s="176"/>
      <c r="G955" s="186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</row>
    <row r="956" spans="1:26" ht="13.5" customHeight="1" x14ac:dyDescent="0.25">
      <c r="A956" s="158"/>
      <c r="B956" s="158"/>
      <c r="C956" s="158"/>
      <c r="D956" s="158"/>
      <c r="E956" s="158"/>
      <c r="F956" s="176"/>
      <c r="G956" s="186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</row>
    <row r="957" spans="1:26" ht="13.5" customHeight="1" x14ac:dyDescent="0.25">
      <c r="A957" s="158"/>
      <c r="B957" s="158"/>
      <c r="C957" s="158"/>
      <c r="D957" s="158"/>
      <c r="E957" s="158"/>
      <c r="F957" s="176"/>
      <c r="G957" s="186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</row>
    <row r="958" spans="1:26" ht="13.5" customHeight="1" x14ac:dyDescent="0.25">
      <c r="A958" s="158"/>
      <c r="B958" s="158"/>
      <c r="C958" s="158"/>
      <c r="D958" s="158"/>
      <c r="E958" s="158"/>
      <c r="F958" s="176"/>
      <c r="G958" s="186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</row>
    <row r="959" spans="1:26" ht="13.5" customHeight="1" x14ac:dyDescent="0.25">
      <c r="A959" s="158"/>
      <c r="B959" s="158"/>
      <c r="C959" s="158"/>
      <c r="D959" s="158"/>
      <c r="E959" s="158"/>
      <c r="F959" s="176"/>
      <c r="G959" s="186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</row>
    <row r="960" spans="1:26" ht="13.5" customHeight="1" x14ac:dyDescent="0.25">
      <c r="A960" s="158"/>
      <c r="B960" s="158"/>
      <c r="C960" s="158"/>
      <c r="D960" s="158"/>
      <c r="E960" s="158"/>
      <c r="F960" s="176"/>
      <c r="G960" s="186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</row>
    <row r="961" spans="1:26" ht="13.5" customHeight="1" x14ac:dyDescent="0.25">
      <c r="A961" s="158"/>
      <c r="B961" s="158"/>
      <c r="C961" s="158"/>
      <c r="D961" s="158"/>
      <c r="E961" s="158"/>
      <c r="F961" s="176"/>
      <c r="G961" s="186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</row>
    <row r="962" spans="1:26" ht="13.5" customHeight="1" x14ac:dyDescent="0.25">
      <c r="A962" s="158"/>
      <c r="B962" s="158"/>
      <c r="C962" s="158"/>
      <c r="D962" s="158"/>
      <c r="E962" s="158"/>
      <c r="F962" s="176"/>
      <c r="G962" s="186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</row>
    <row r="963" spans="1:26" ht="13.5" customHeight="1" x14ac:dyDescent="0.25">
      <c r="A963" s="158"/>
      <c r="B963" s="158"/>
      <c r="C963" s="158"/>
      <c r="D963" s="158"/>
      <c r="E963" s="158"/>
      <c r="F963" s="176"/>
      <c r="G963" s="186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</row>
    <row r="964" spans="1:26" ht="13.5" customHeight="1" x14ac:dyDescent="0.25">
      <c r="A964" s="158"/>
      <c r="B964" s="158"/>
      <c r="C964" s="158"/>
      <c r="D964" s="158"/>
      <c r="E964" s="158"/>
      <c r="F964" s="176"/>
      <c r="G964" s="186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</row>
    <row r="965" spans="1:26" ht="13.5" customHeight="1" x14ac:dyDescent="0.25">
      <c r="A965" s="158"/>
      <c r="B965" s="158"/>
      <c r="C965" s="158"/>
      <c r="D965" s="158"/>
      <c r="E965" s="158"/>
      <c r="F965" s="176"/>
      <c r="G965" s="186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</row>
    <row r="966" spans="1:26" ht="13.5" customHeight="1" x14ac:dyDescent="0.25">
      <c r="A966" s="158"/>
      <c r="B966" s="158"/>
      <c r="C966" s="158"/>
      <c r="D966" s="158"/>
      <c r="E966" s="158"/>
      <c r="F966" s="176"/>
      <c r="G966" s="186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  <c r="Z966" s="158"/>
    </row>
    <row r="967" spans="1:26" ht="13.5" customHeight="1" x14ac:dyDescent="0.25">
      <c r="A967" s="158"/>
      <c r="B967" s="158"/>
      <c r="C967" s="158"/>
      <c r="D967" s="158"/>
      <c r="E967" s="158"/>
      <c r="F967" s="176"/>
      <c r="G967" s="186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  <c r="Z967" s="158"/>
    </row>
    <row r="968" spans="1:26" ht="13.5" customHeight="1" x14ac:dyDescent="0.25">
      <c r="A968" s="158"/>
      <c r="B968" s="158"/>
      <c r="C968" s="158"/>
      <c r="D968" s="158"/>
      <c r="E968" s="158"/>
      <c r="F968" s="176"/>
      <c r="G968" s="186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  <c r="Z968" s="158"/>
    </row>
    <row r="969" spans="1:26" ht="13.5" customHeight="1" x14ac:dyDescent="0.25">
      <c r="A969" s="158"/>
      <c r="B969" s="158"/>
      <c r="C969" s="158"/>
      <c r="D969" s="158"/>
      <c r="E969" s="158"/>
      <c r="F969" s="176"/>
      <c r="G969" s="186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  <c r="Z969" s="158"/>
    </row>
    <row r="970" spans="1:26" ht="13.5" customHeight="1" x14ac:dyDescent="0.25">
      <c r="A970" s="158"/>
      <c r="B970" s="158"/>
      <c r="C970" s="158"/>
      <c r="D970" s="158"/>
      <c r="E970" s="158"/>
      <c r="F970" s="176"/>
      <c r="G970" s="186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  <c r="Z970" s="158"/>
    </row>
    <row r="971" spans="1:26" ht="13.5" customHeight="1" x14ac:dyDescent="0.25">
      <c r="A971" s="158"/>
      <c r="B971" s="158"/>
      <c r="C971" s="158"/>
      <c r="D971" s="158"/>
      <c r="E971" s="158"/>
      <c r="F971" s="176"/>
      <c r="G971" s="186"/>
      <c r="H971" s="158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  <c r="Z971" s="158"/>
    </row>
    <row r="972" spans="1:26" ht="13.5" customHeight="1" x14ac:dyDescent="0.25">
      <c r="A972" s="158"/>
      <c r="B972" s="158"/>
      <c r="C972" s="158"/>
      <c r="D972" s="158"/>
      <c r="E972" s="158"/>
      <c r="F972" s="176"/>
      <c r="G972" s="186"/>
      <c r="H972" s="158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  <c r="Z972" s="158"/>
    </row>
    <row r="973" spans="1:26" ht="13.5" customHeight="1" x14ac:dyDescent="0.25">
      <c r="A973" s="158"/>
      <c r="B973" s="158"/>
      <c r="C973" s="158"/>
      <c r="D973" s="158"/>
      <c r="E973" s="158"/>
      <c r="F973" s="176"/>
      <c r="G973" s="186"/>
      <c r="H973" s="158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  <c r="Z973" s="158"/>
    </row>
    <row r="974" spans="1:26" ht="13.5" customHeight="1" x14ac:dyDescent="0.25">
      <c r="A974" s="158"/>
      <c r="B974" s="158"/>
      <c r="C974" s="158"/>
      <c r="D974" s="158"/>
      <c r="E974" s="158"/>
      <c r="F974" s="176"/>
      <c r="G974" s="186"/>
      <c r="H974" s="158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  <c r="Z974" s="158"/>
    </row>
    <row r="975" spans="1:26" ht="13.5" customHeight="1" x14ac:dyDescent="0.25">
      <c r="A975" s="158"/>
      <c r="B975" s="158"/>
      <c r="C975" s="158"/>
      <c r="D975" s="158"/>
      <c r="E975" s="158"/>
      <c r="F975" s="176"/>
      <c r="G975" s="186"/>
      <c r="H975" s="158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  <c r="Z975" s="158"/>
    </row>
    <row r="976" spans="1:26" ht="13.5" customHeight="1" x14ac:dyDescent="0.25">
      <c r="A976" s="158"/>
      <c r="B976" s="158"/>
      <c r="C976" s="158"/>
      <c r="D976" s="158"/>
      <c r="E976" s="158"/>
      <c r="F976" s="176"/>
      <c r="G976" s="186"/>
      <c r="H976" s="158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  <c r="Z976" s="158"/>
    </row>
    <row r="977" spans="1:26" ht="13.5" customHeight="1" x14ac:dyDescent="0.25">
      <c r="A977" s="158"/>
      <c r="B977" s="158"/>
      <c r="C977" s="158"/>
      <c r="D977" s="158"/>
      <c r="E977" s="158"/>
      <c r="F977" s="176"/>
      <c r="G977" s="186"/>
      <c r="H977" s="158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  <c r="Z977" s="158"/>
    </row>
    <row r="978" spans="1:26" ht="13.5" customHeight="1" x14ac:dyDescent="0.25">
      <c r="A978" s="158"/>
      <c r="B978" s="158"/>
      <c r="C978" s="158"/>
      <c r="D978" s="158"/>
      <c r="E978" s="158"/>
      <c r="F978" s="176"/>
      <c r="G978" s="186"/>
      <c r="H978" s="158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  <c r="Z978" s="158"/>
    </row>
    <row r="979" spans="1:26" ht="13.5" customHeight="1" x14ac:dyDescent="0.25">
      <c r="A979" s="158"/>
      <c r="B979" s="158"/>
      <c r="C979" s="158"/>
      <c r="D979" s="158"/>
      <c r="E979" s="158"/>
      <c r="F979" s="176"/>
      <c r="G979" s="186"/>
      <c r="H979" s="158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  <c r="Z979" s="158"/>
    </row>
    <row r="980" spans="1:26" ht="13.5" customHeight="1" x14ac:dyDescent="0.25">
      <c r="A980" s="158"/>
      <c r="B980" s="158"/>
      <c r="C980" s="158"/>
      <c r="D980" s="158"/>
      <c r="E980" s="158"/>
      <c r="F980" s="176"/>
      <c r="G980" s="186"/>
      <c r="H980" s="158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  <c r="Z980" s="158"/>
    </row>
    <row r="981" spans="1:26" ht="13.5" customHeight="1" x14ac:dyDescent="0.25">
      <c r="A981" s="158"/>
      <c r="B981" s="158"/>
      <c r="C981" s="158"/>
      <c r="D981" s="158"/>
      <c r="E981" s="158"/>
      <c r="F981" s="176"/>
      <c r="G981" s="186"/>
      <c r="H981" s="158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  <c r="Z981" s="158"/>
    </row>
    <row r="982" spans="1:26" ht="13.5" customHeight="1" x14ac:dyDescent="0.25">
      <c r="A982" s="158"/>
      <c r="B982" s="158"/>
      <c r="C982" s="158"/>
      <c r="D982" s="158"/>
      <c r="E982" s="158"/>
      <c r="F982" s="176"/>
      <c r="G982" s="186"/>
      <c r="H982" s="158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  <c r="Z982" s="158"/>
    </row>
    <row r="983" spans="1:26" ht="13.5" customHeight="1" x14ac:dyDescent="0.25">
      <c r="A983" s="158"/>
      <c r="B983" s="158"/>
      <c r="C983" s="158"/>
      <c r="D983" s="158"/>
      <c r="E983" s="158"/>
      <c r="F983" s="176"/>
      <c r="G983" s="186"/>
      <c r="H983" s="158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  <c r="Z983" s="158"/>
    </row>
    <row r="984" spans="1:26" ht="13.5" customHeight="1" x14ac:dyDescent="0.25">
      <c r="A984" s="158"/>
      <c r="B984" s="158"/>
      <c r="C984" s="158"/>
      <c r="D984" s="158"/>
      <c r="E984" s="158"/>
      <c r="F984" s="176"/>
      <c r="G984" s="186"/>
      <c r="H984" s="158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  <c r="Z984" s="158"/>
    </row>
    <row r="985" spans="1:26" ht="13.5" customHeight="1" x14ac:dyDescent="0.25">
      <c r="A985" s="158"/>
      <c r="B985" s="158"/>
      <c r="C985" s="158"/>
      <c r="D985" s="158"/>
      <c r="E985" s="158"/>
      <c r="F985" s="176"/>
      <c r="G985" s="186"/>
      <c r="H985" s="158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  <c r="Z985" s="158"/>
    </row>
    <row r="986" spans="1:26" ht="13.5" customHeight="1" x14ac:dyDescent="0.25">
      <c r="A986" s="158"/>
      <c r="B986" s="158"/>
      <c r="C986" s="158"/>
      <c r="D986" s="158"/>
      <c r="E986" s="158"/>
      <c r="F986" s="176"/>
      <c r="G986" s="186"/>
      <c r="H986" s="158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  <c r="Z986" s="158"/>
    </row>
    <row r="987" spans="1:26" ht="13.5" customHeight="1" x14ac:dyDescent="0.25">
      <c r="A987" s="158"/>
      <c r="B987" s="158"/>
      <c r="C987" s="158"/>
      <c r="D987" s="158"/>
      <c r="E987" s="158"/>
      <c r="F987" s="176"/>
      <c r="G987" s="186"/>
      <c r="H987" s="158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  <c r="Z987" s="158"/>
    </row>
    <row r="988" spans="1:26" ht="13.5" customHeight="1" x14ac:dyDescent="0.25">
      <c r="A988" s="158"/>
      <c r="B988" s="158"/>
      <c r="C988" s="158"/>
      <c r="D988" s="158"/>
      <c r="E988" s="158"/>
      <c r="F988" s="176"/>
      <c r="G988" s="186"/>
      <c r="H988" s="158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  <c r="X988" s="158"/>
      <c r="Y988" s="158"/>
      <c r="Z988" s="158"/>
    </row>
    <row r="989" spans="1:26" ht="13.5" customHeight="1" x14ac:dyDescent="0.25">
      <c r="A989" s="158"/>
      <c r="B989" s="158"/>
      <c r="C989" s="158"/>
      <c r="D989" s="158"/>
      <c r="E989" s="158"/>
      <c r="F989" s="176"/>
      <c r="G989" s="186"/>
      <c r="H989" s="158"/>
      <c r="I989" s="158"/>
      <c r="J989" s="158"/>
      <c r="K989" s="158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  <c r="V989" s="158"/>
      <c r="W989" s="158"/>
      <c r="X989" s="158"/>
      <c r="Y989" s="158"/>
      <c r="Z989" s="158"/>
    </row>
    <row r="990" spans="1:26" ht="13.5" customHeight="1" x14ac:dyDescent="0.25">
      <c r="A990" s="158"/>
      <c r="B990" s="158"/>
      <c r="C990" s="158"/>
      <c r="D990" s="158"/>
      <c r="E990" s="158"/>
      <c r="F990" s="176"/>
      <c r="G990" s="186"/>
      <c r="H990" s="158"/>
      <c r="I990" s="158"/>
      <c r="J990" s="158"/>
      <c r="K990" s="158"/>
      <c r="L990" s="158"/>
      <c r="M990" s="158"/>
      <c r="N990" s="158"/>
      <c r="O990" s="158"/>
      <c r="P990" s="158"/>
      <c r="Q990" s="158"/>
      <c r="R990" s="158"/>
      <c r="S990" s="158"/>
      <c r="T990" s="158"/>
      <c r="U990" s="158"/>
      <c r="V990" s="158"/>
      <c r="W990" s="158"/>
      <c r="X990" s="158"/>
      <c r="Y990" s="158"/>
      <c r="Z990" s="158"/>
    </row>
  </sheetData>
  <mergeCells count="51">
    <mergeCell ref="J112:J115"/>
    <mergeCell ref="K112:K115"/>
    <mergeCell ref="L112:L115"/>
    <mergeCell ref="J119:J122"/>
    <mergeCell ref="K119:K122"/>
    <mergeCell ref="L119:L122"/>
    <mergeCell ref="K62:K65"/>
    <mergeCell ref="L62:L65"/>
    <mergeCell ref="J48:J51"/>
    <mergeCell ref="K48:K51"/>
    <mergeCell ref="L48:L51"/>
    <mergeCell ref="J55:J58"/>
    <mergeCell ref="K55:K58"/>
    <mergeCell ref="L55:L58"/>
    <mergeCell ref="J62:J65"/>
    <mergeCell ref="K41:K44"/>
    <mergeCell ref="L41:L44"/>
    <mergeCell ref="J27:J30"/>
    <mergeCell ref="K27:K30"/>
    <mergeCell ref="L27:L30"/>
    <mergeCell ref="J34:J37"/>
    <mergeCell ref="K34:K37"/>
    <mergeCell ref="L34:L37"/>
    <mergeCell ref="J41:J44"/>
    <mergeCell ref="K20:K23"/>
    <mergeCell ref="L20:L23"/>
    <mergeCell ref="J6:J9"/>
    <mergeCell ref="K6:K9"/>
    <mergeCell ref="L6:L9"/>
    <mergeCell ref="J13:J16"/>
    <mergeCell ref="K13:K16"/>
    <mergeCell ref="L13:L16"/>
    <mergeCell ref="J20:J23"/>
    <mergeCell ref="K104:K107"/>
    <mergeCell ref="L104:L107"/>
    <mergeCell ref="J90:J93"/>
    <mergeCell ref="K90:K93"/>
    <mergeCell ref="L90:L93"/>
    <mergeCell ref="J97:J100"/>
    <mergeCell ref="K97:K100"/>
    <mergeCell ref="L97:L100"/>
    <mergeCell ref="J104:J107"/>
    <mergeCell ref="K83:K86"/>
    <mergeCell ref="L83:L86"/>
    <mergeCell ref="J69:J72"/>
    <mergeCell ref="K69:K72"/>
    <mergeCell ref="L69:L72"/>
    <mergeCell ref="J76:J79"/>
    <mergeCell ref="K76:K79"/>
    <mergeCell ref="L76:L79"/>
    <mergeCell ref="J83:J86"/>
  </mergeCells>
  <conditionalFormatting sqref="K6:K122">
    <cfRule type="cellIs" dxfId="5" priority="1" operator="equal">
      <formula>1</formula>
    </cfRule>
  </conditionalFormatting>
  <conditionalFormatting sqref="K6:K122">
    <cfRule type="cellIs" dxfId="4" priority="2" operator="equal">
      <formula>2</formula>
    </cfRule>
  </conditionalFormatting>
  <conditionalFormatting sqref="K6:K122">
    <cfRule type="cellIs" dxfId="3" priority="3" operator="equal">
      <formula>3</formula>
    </cfRule>
  </conditionalFormatting>
  <conditionalFormatting sqref="K6:K122">
    <cfRule type="cellIs" dxfId="2" priority="4" operator="equal">
      <formula>4</formula>
    </cfRule>
  </conditionalFormatting>
  <conditionalFormatting sqref="K6:K122">
    <cfRule type="cellIs" dxfId="1" priority="5" operator="equal">
      <formula>5</formula>
    </cfRule>
  </conditionalFormatting>
  <conditionalFormatting sqref="K6:K122">
    <cfRule type="cellIs" dxfId="0" priority="6" operator="equal">
      <formula>6</formula>
    </cfRule>
  </conditionalFormatting>
  <pageMargins left="0.7" right="0.7" top="0.75" bottom="0.75" header="0" footer="0"/>
  <pageSetup paperSize="9" orientation="landscape"/>
  <rowBreaks count="3" manualBreakCount="3">
    <brk man="1"/>
    <brk id="32" man="1"/>
    <brk id="65" man="1"/>
  </rowBreaks>
  <colBreaks count="2" manualBreakCount="2">
    <brk man="1"/>
    <brk id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43"/>
  <sheetViews>
    <sheetView workbookViewId="0"/>
  </sheetViews>
  <sheetFormatPr defaultColWidth="14.3828125" defaultRowHeight="15" customHeight="1" x14ac:dyDescent="0.25"/>
  <cols>
    <col min="1" max="1" width="8" customWidth="1"/>
    <col min="3" max="3" width="19.69140625" customWidth="1"/>
    <col min="4" max="4" width="25.69140625" customWidth="1"/>
    <col min="5" max="5" width="28" customWidth="1"/>
  </cols>
  <sheetData>
    <row r="1" spans="1:27" ht="12.45" x14ac:dyDescent="0.3">
      <c r="A1" s="1"/>
      <c r="B1" s="1"/>
      <c r="C1" s="1"/>
      <c r="D1" s="1"/>
      <c r="E1" s="1"/>
      <c r="F1" s="2"/>
      <c r="G1" s="3">
        <v>260</v>
      </c>
      <c r="H1" s="4"/>
      <c r="I1" s="5"/>
    </row>
    <row r="2" spans="1:27" ht="12.45" x14ac:dyDescent="0.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7</v>
      </c>
      <c r="G2" s="9" t="s">
        <v>8</v>
      </c>
      <c r="H2" s="10" t="s">
        <v>46</v>
      </c>
      <c r="I2" s="11" t="s">
        <v>47</v>
      </c>
    </row>
    <row r="3" spans="1:27" ht="13.75" x14ac:dyDescent="0.3">
      <c r="A3" s="12"/>
      <c r="B3" s="13"/>
      <c r="C3" s="1"/>
      <c r="D3" s="151"/>
      <c r="E3" s="14"/>
      <c r="F3" s="38"/>
      <c r="G3" s="152"/>
      <c r="H3" s="153"/>
      <c r="I3" s="155"/>
    </row>
    <row r="4" spans="1:27" ht="15" customHeight="1" x14ac:dyDescent="0.35">
      <c r="A4" s="24">
        <v>9</v>
      </c>
      <c r="B4" s="25">
        <v>25</v>
      </c>
      <c r="C4" s="26" t="s">
        <v>48</v>
      </c>
      <c r="D4" s="26" t="s">
        <v>49</v>
      </c>
      <c r="E4" s="26" t="s">
        <v>35</v>
      </c>
      <c r="F4" s="62"/>
      <c r="G4" s="17" t="str">
        <f t="shared" ref="G4:G10" si="0">IF(F4=0," ",F4/G$1)</f>
        <v xml:space="preserve"> </v>
      </c>
      <c r="H4" s="27"/>
      <c r="I4" s="9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customHeight="1" x14ac:dyDescent="0.35">
      <c r="A5" s="24">
        <v>9</v>
      </c>
      <c r="B5" s="25">
        <v>35</v>
      </c>
      <c r="C5" s="26" t="s">
        <v>50</v>
      </c>
      <c r="D5" s="26" t="s">
        <v>51</v>
      </c>
      <c r="E5" s="26" t="s">
        <v>52</v>
      </c>
      <c r="F5" s="62">
        <v>171.5</v>
      </c>
      <c r="G5" s="17">
        <f t="shared" si="0"/>
        <v>0.6596153846153846</v>
      </c>
      <c r="H5" s="27">
        <v>45.5</v>
      </c>
      <c r="I5" s="94">
        <v>12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ht="15" customHeight="1" x14ac:dyDescent="0.35">
      <c r="A6" s="24">
        <v>9</v>
      </c>
      <c r="B6" s="25">
        <v>29</v>
      </c>
      <c r="C6" s="26" t="s">
        <v>53</v>
      </c>
      <c r="D6" s="26" t="s">
        <v>54</v>
      </c>
      <c r="E6" s="26" t="s">
        <v>55</v>
      </c>
      <c r="F6" s="62">
        <v>153.5</v>
      </c>
      <c r="G6" s="17">
        <f t="shared" si="0"/>
        <v>0.5903846153846154</v>
      </c>
      <c r="H6" s="27">
        <v>39</v>
      </c>
      <c r="I6" s="94">
        <v>10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7" ht="15" customHeight="1" x14ac:dyDescent="0.35">
      <c r="A7" s="24">
        <v>9</v>
      </c>
      <c r="B7" s="25">
        <v>18</v>
      </c>
      <c r="C7" s="26" t="s">
        <v>56</v>
      </c>
      <c r="D7" s="26" t="s">
        <v>57</v>
      </c>
      <c r="E7" s="26" t="s">
        <v>58</v>
      </c>
      <c r="F7" s="62"/>
      <c r="G7" s="17" t="str">
        <f t="shared" si="0"/>
        <v xml:space="preserve"> </v>
      </c>
      <c r="H7" s="27"/>
      <c r="I7" s="94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7" ht="15" customHeight="1" x14ac:dyDescent="0.35">
      <c r="A8" s="24">
        <v>9</v>
      </c>
      <c r="B8" s="25">
        <v>36</v>
      </c>
      <c r="C8" s="26" t="s">
        <v>59</v>
      </c>
      <c r="D8" s="26" t="s">
        <v>60</v>
      </c>
      <c r="E8" s="26" t="s">
        <v>14</v>
      </c>
      <c r="F8" s="62">
        <v>146</v>
      </c>
      <c r="G8" s="17">
        <f t="shared" si="0"/>
        <v>0.56153846153846154</v>
      </c>
      <c r="H8" s="27">
        <v>38</v>
      </c>
      <c r="I8" s="94">
        <v>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7" ht="15" customHeight="1" x14ac:dyDescent="0.35">
      <c r="A9" s="24">
        <v>9</v>
      </c>
      <c r="B9" s="25">
        <v>20</v>
      </c>
      <c r="C9" s="26" t="s">
        <v>61</v>
      </c>
      <c r="D9" s="26" t="s">
        <v>62</v>
      </c>
      <c r="E9" s="26" t="s">
        <v>27</v>
      </c>
      <c r="F9" s="62">
        <v>180</v>
      </c>
      <c r="G9" s="17">
        <f t="shared" si="0"/>
        <v>0.69230769230769229</v>
      </c>
      <c r="H9" s="27">
        <v>49</v>
      </c>
      <c r="I9" s="94">
        <v>14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ht="15" customHeight="1" x14ac:dyDescent="0.35">
      <c r="A10" s="24">
        <v>9</v>
      </c>
      <c r="B10" s="25">
        <v>30</v>
      </c>
      <c r="C10" s="26" t="s">
        <v>48</v>
      </c>
      <c r="D10" s="26" t="s">
        <v>63</v>
      </c>
      <c r="E10" s="26" t="s">
        <v>35</v>
      </c>
      <c r="F10" s="62"/>
      <c r="G10" s="17" t="str">
        <f t="shared" si="0"/>
        <v xml:space="preserve"> </v>
      </c>
      <c r="H10" s="27"/>
      <c r="I10" s="94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</row>
    <row r="11" spans="1:27" ht="15.45" x14ac:dyDescent="0.4">
      <c r="A11" s="28"/>
      <c r="B11" s="29"/>
      <c r="C11" s="30"/>
      <c r="D11" s="30"/>
      <c r="E11" s="30"/>
      <c r="F11" s="31"/>
      <c r="G11" s="156"/>
      <c r="H11" s="31"/>
      <c r="I11" s="31"/>
    </row>
    <row r="12" spans="1:27" ht="15.45" x14ac:dyDescent="0.4">
      <c r="A12" s="97"/>
      <c r="B12" s="32"/>
      <c r="C12" s="33"/>
      <c r="D12" s="33"/>
      <c r="E12" s="33"/>
      <c r="F12" s="34"/>
      <c r="G12" s="135"/>
      <c r="H12" s="34"/>
      <c r="I12" s="34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ht="15.45" x14ac:dyDescent="0.4">
      <c r="A13" s="97"/>
      <c r="B13" s="32"/>
      <c r="C13" s="33"/>
      <c r="D13" s="33"/>
      <c r="E13" s="33"/>
      <c r="F13" s="34"/>
      <c r="G13" s="135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ht="15.45" x14ac:dyDescent="0.4">
      <c r="A14" s="97"/>
      <c r="B14" s="32"/>
      <c r="C14" s="33"/>
      <c r="D14" s="33"/>
      <c r="E14" s="33"/>
      <c r="F14" s="34"/>
      <c r="G14" s="135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ht="15.45" x14ac:dyDescent="0.4">
      <c r="A15" s="97"/>
      <c r="B15" s="32"/>
      <c r="C15" s="33"/>
      <c r="D15" s="33"/>
      <c r="E15" s="33"/>
      <c r="F15" s="34"/>
      <c r="G15" s="135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ht="15.45" x14ac:dyDescent="0.4">
      <c r="A16" s="97"/>
      <c r="B16" s="32"/>
      <c r="C16" s="33"/>
      <c r="D16" s="33"/>
      <c r="E16" s="33"/>
      <c r="F16" s="34"/>
      <c r="G16" s="135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ht="15.45" x14ac:dyDescent="0.4">
      <c r="A17" s="97"/>
      <c r="B17" s="32"/>
      <c r="C17" s="33"/>
      <c r="D17" s="33"/>
      <c r="E17" s="33"/>
      <c r="F17" s="34"/>
      <c r="G17" s="135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15.45" x14ac:dyDescent="0.4">
      <c r="A18" s="97"/>
      <c r="B18" s="32"/>
      <c r="C18" s="33"/>
      <c r="D18" s="33"/>
      <c r="E18" s="33"/>
      <c r="F18" s="34"/>
      <c r="G18" s="135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ht="15.45" x14ac:dyDescent="0.4">
      <c r="A19" s="97"/>
      <c r="B19" s="32"/>
      <c r="C19" s="33"/>
      <c r="D19" s="33"/>
      <c r="E19" s="33"/>
      <c r="F19" s="34"/>
      <c r="G19" s="135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15.45" x14ac:dyDescent="0.4">
      <c r="A20" s="97"/>
      <c r="B20" s="32"/>
      <c r="C20" s="33"/>
      <c r="D20" s="33"/>
      <c r="E20" s="33"/>
      <c r="F20" s="34"/>
      <c r="G20" s="135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ht="15.45" x14ac:dyDescent="0.4">
      <c r="A21" s="97"/>
      <c r="B21" s="32"/>
      <c r="C21" s="33"/>
      <c r="D21" s="33"/>
      <c r="E21" s="33"/>
      <c r="F21" s="34"/>
      <c r="G21" s="135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ht="15.45" x14ac:dyDescent="0.4">
      <c r="A22" s="97"/>
      <c r="B22" s="32"/>
      <c r="C22" s="33"/>
      <c r="D22" s="33"/>
      <c r="E22" s="33"/>
      <c r="F22" s="34"/>
      <c r="G22" s="135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15.45" x14ac:dyDescent="0.4">
      <c r="A23" s="97"/>
      <c r="B23" s="32"/>
      <c r="C23" s="33"/>
      <c r="D23" s="33"/>
      <c r="E23" s="33"/>
      <c r="F23" s="34"/>
      <c r="G23" s="135"/>
      <c r="H23" s="34"/>
      <c r="I23" s="34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ht="15.45" x14ac:dyDescent="0.4">
      <c r="A24" s="97"/>
      <c r="B24" s="32"/>
      <c r="C24" s="33"/>
      <c r="D24" s="33"/>
      <c r="E24" s="33"/>
      <c r="F24" s="34"/>
      <c r="G24" s="135"/>
      <c r="H24" s="34"/>
      <c r="I24" s="34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ht="15.45" x14ac:dyDescent="0.4">
      <c r="A25" s="97"/>
      <c r="B25" s="32"/>
      <c r="C25" s="33"/>
      <c r="D25" s="33"/>
      <c r="E25" s="33"/>
      <c r="F25" s="34"/>
      <c r="G25" s="135"/>
      <c r="H25" s="34"/>
      <c r="I25" s="34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15.45" x14ac:dyDescent="0.4">
      <c r="A26" s="97"/>
      <c r="B26" s="32"/>
      <c r="C26" s="33"/>
      <c r="D26" s="33"/>
      <c r="E26" s="33"/>
      <c r="F26" s="34"/>
      <c r="G26" s="135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5.45" x14ac:dyDescent="0.4">
      <c r="A27" s="97"/>
      <c r="B27" s="32"/>
      <c r="C27" s="33"/>
      <c r="D27" s="33"/>
      <c r="E27" s="33"/>
      <c r="F27" s="34"/>
      <c r="G27" s="135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15.45" x14ac:dyDescent="0.4">
      <c r="A28" s="97"/>
      <c r="B28" s="32"/>
      <c r="C28" s="33"/>
      <c r="D28" s="33"/>
      <c r="E28" s="33"/>
      <c r="F28" s="34"/>
      <c r="G28" s="135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15.45" x14ac:dyDescent="0.4">
      <c r="A29" s="97"/>
      <c r="B29" s="32"/>
      <c r="C29" s="33"/>
      <c r="D29" s="33"/>
      <c r="E29" s="33"/>
      <c r="F29" s="34"/>
      <c r="G29" s="135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15.45" x14ac:dyDescent="0.4">
      <c r="A30" s="97"/>
      <c r="B30" s="32"/>
      <c r="C30" s="33"/>
      <c r="D30" s="33"/>
      <c r="E30" s="33"/>
      <c r="F30" s="34"/>
      <c r="G30" s="135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15.45" x14ac:dyDescent="0.4">
      <c r="A31" s="97"/>
      <c r="B31" s="32"/>
      <c r="C31" s="33"/>
      <c r="D31" s="33"/>
      <c r="E31" s="33"/>
      <c r="F31" s="34"/>
      <c r="G31" s="135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x14ac:dyDescent="0.35">
      <c r="A32" s="97"/>
      <c r="B32" s="97"/>
      <c r="C32" s="36"/>
      <c r="D32" s="36"/>
      <c r="E32" s="36"/>
      <c r="F32" s="34"/>
      <c r="G32" s="135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x14ac:dyDescent="0.35">
      <c r="A33" s="97"/>
      <c r="B33" s="97"/>
      <c r="C33" s="36"/>
      <c r="D33" s="36"/>
      <c r="E33" s="36"/>
      <c r="F33" s="34"/>
      <c r="G33" s="135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x14ac:dyDescent="0.35">
      <c r="A34" s="97"/>
      <c r="B34" s="97"/>
      <c r="C34" s="36"/>
      <c r="D34" s="36"/>
      <c r="E34" s="36"/>
      <c r="F34" s="34"/>
      <c r="G34" s="135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x14ac:dyDescent="0.35">
      <c r="A35" s="97"/>
      <c r="B35" s="97"/>
      <c r="C35" s="36"/>
      <c r="D35" s="36"/>
      <c r="E35" s="36"/>
      <c r="F35" s="34"/>
      <c r="G35" s="135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x14ac:dyDescent="0.35">
      <c r="A36" s="97"/>
      <c r="B36" s="97"/>
      <c r="C36" s="36"/>
      <c r="D36" s="36"/>
      <c r="E36" s="36"/>
      <c r="F36" s="34"/>
      <c r="G36" s="135"/>
      <c r="H36" s="34"/>
      <c r="I36" s="34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x14ac:dyDescent="0.35">
      <c r="A37" s="97"/>
      <c r="B37" s="97"/>
      <c r="C37" s="36"/>
      <c r="D37" s="36"/>
      <c r="E37" s="36"/>
      <c r="F37" s="34"/>
      <c r="G37" s="135"/>
      <c r="H37" s="34"/>
      <c r="I37" s="3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ht="12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2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ht="12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ht="12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12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ht="12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</sheetData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33"/>
  <sheetViews>
    <sheetView workbookViewId="0"/>
  </sheetViews>
  <sheetFormatPr defaultColWidth="14.3828125" defaultRowHeight="15" customHeight="1" x14ac:dyDescent="0.25"/>
  <cols>
    <col min="1" max="1" width="8.84375" customWidth="1"/>
    <col min="2" max="2" width="9.15234375" customWidth="1"/>
    <col min="3" max="3" width="17.3828125" customWidth="1"/>
    <col min="4" max="4" width="23" customWidth="1"/>
    <col min="5" max="6" width="33.15234375" customWidth="1"/>
  </cols>
  <sheetData>
    <row r="1" spans="1:11" ht="12.45" x14ac:dyDescent="0.3">
      <c r="A1" s="1"/>
      <c r="B1" s="1"/>
      <c r="C1" s="1"/>
      <c r="D1" s="1"/>
      <c r="E1" s="1"/>
      <c r="F1" s="1"/>
      <c r="G1" s="2"/>
      <c r="H1" s="3">
        <v>290</v>
      </c>
      <c r="I1" s="4"/>
      <c r="J1" s="5"/>
    </row>
    <row r="2" spans="1:11" ht="12.45" x14ac:dyDescent="0.3">
      <c r="A2" s="7" t="s">
        <v>1</v>
      </c>
      <c r="B2" s="7" t="s">
        <v>2</v>
      </c>
      <c r="C2" s="7" t="s">
        <v>3</v>
      </c>
      <c r="D2" s="7" t="s">
        <v>4</v>
      </c>
      <c r="E2" s="7" t="s">
        <v>64</v>
      </c>
      <c r="F2" s="7" t="s">
        <v>6</v>
      </c>
      <c r="G2" s="8" t="s">
        <v>7</v>
      </c>
      <c r="H2" s="9" t="s">
        <v>8</v>
      </c>
      <c r="I2" s="10" t="s">
        <v>46</v>
      </c>
      <c r="J2" s="11" t="s">
        <v>47</v>
      </c>
    </row>
    <row r="3" spans="1:11" ht="13.75" x14ac:dyDescent="0.3">
      <c r="A3" s="12"/>
      <c r="B3" s="13"/>
      <c r="C3" s="1"/>
      <c r="D3" s="151"/>
      <c r="E3" s="14"/>
      <c r="F3" s="14"/>
      <c r="G3" s="38"/>
      <c r="H3" s="152"/>
      <c r="I3" s="153"/>
      <c r="J3" s="155"/>
    </row>
    <row r="4" spans="1:11" x14ac:dyDescent="0.4">
      <c r="A4" s="85">
        <v>4</v>
      </c>
      <c r="B4" s="37">
        <v>12</v>
      </c>
      <c r="C4" s="16" t="s">
        <v>65</v>
      </c>
      <c r="D4" s="16" t="s">
        <v>66</v>
      </c>
      <c r="E4" s="16" t="s">
        <v>38</v>
      </c>
      <c r="F4" s="16" t="s">
        <v>67</v>
      </c>
      <c r="G4" s="38">
        <v>167.5</v>
      </c>
      <c r="H4" s="17">
        <f t="shared" ref="H4:H33" si="0">IF(G4=0," ",G4/H$1)</f>
        <v>0.57758620689655171</v>
      </c>
      <c r="I4" s="153">
        <v>40</v>
      </c>
      <c r="J4" s="155">
        <v>12</v>
      </c>
      <c r="K4" s="6" t="s">
        <v>16</v>
      </c>
    </row>
    <row r="5" spans="1:11" x14ac:dyDescent="0.4">
      <c r="A5" s="85">
        <v>4</v>
      </c>
      <c r="B5" s="37">
        <v>13</v>
      </c>
      <c r="C5" s="16" t="s">
        <v>68</v>
      </c>
      <c r="D5" s="16" t="s">
        <v>69</v>
      </c>
      <c r="E5" s="16" t="s">
        <v>38</v>
      </c>
      <c r="F5" s="16" t="s">
        <v>67</v>
      </c>
      <c r="G5" s="38">
        <v>204</v>
      </c>
      <c r="H5" s="17">
        <f t="shared" si="0"/>
        <v>0.70344827586206893</v>
      </c>
      <c r="I5" s="153">
        <v>50</v>
      </c>
      <c r="J5" s="155">
        <v>14</v>
      </c>
      <c r="K5" s="6" t="s">
        <v>16</v>
      </c>
    </row>
    <row r="6" spans="1:11" x14ac:dyDescent="0.4">
      <c r="A6" s="85">
        <v>4</v>
      </c>
      <c r="B6" s="37">
        <v>14</v>
      </c>
      <c r="C6" s="16" t="s">
        <v>70</v>
      </c>
      <c r="D6" s="16" t="s">
        <v>71</v>
      </c>
      <c r="E6" s="16" t="s">
        <v>55</v>
      </c>
      <c r="F6" s="16" t="s">
        <v>72</v>
      </c>
      <c r="G6" s="38">
        <v>183.5</v>
      </c>
      <c r="H6" s="17">
        <f t="shared" si="0"/>
        <v>0.63275862068965516</v>
      </c>
      <c r="I6" s="153">
        <v>45.5</v>
      </c>
      <c r="J6" s="155">
        <v>6</v>
      </c>
      <c r="K6" s="6" t="s">
        <v>16</v>
      </c>
    </row>
    <row r="7" spans="1:11" x14ac:dyDescent="0.4">
      <c r="A7" s="85">
        <v>4</v>
      </c>
      <c r="B7" s="37">
        <v>15</v>
      </c>
      <c r="C7" s="16" t="s">
        <v>73</v>
      </c>
      <c r="D7" s="16" t="s">
        <v>74</v>
      </c>
      <c r="E7" s="16" t="s">
        <v>55</v>
      </c>
      <c r="F7" s="16" t="s">
        <v>72</v>
      </c>
      <c r="G7" s="38">
        <v>199</v>
      </c>
      <c r="H7" s="17">
        <f t="shared" si="0"/>
        <v>0.68620689655172418</v>
      </c>
      <c r="I7" s="153">
        <v>49</v>
      </c>
      <c r="J7" s="155">
        <v>6.5</v>
      </c>
      <c r="K7" s="6" t="s">
        <v>16</v>
      </c>
    </row>
    <row r="8" spans="1:11" x14ac:dyDescent="0.4">
      <c r="A8" s="85">
        <v>4</v>
      </c>
      <c r="B8" s="37">
        <v>16</v>
      </c>
      <c r="C8" s="16" t="s">
        <v>17</v>
      </c>
      <c r="D8" s="16" t="s">
        <v>75</v>
      </c>
      <c r="E8" s="16" t="s">
        <v>19</v>
      </c>
      <c r="F8" s="16" t="s">
        <v>76</v>
      </c>
      <c r="G8" s="38">
        <v>197</v>
      </c>
      <c r="H8" s="17">
        <f t="shared" si="0"/>
        <v>0.67931034482758623</v>
      </c>
      <c r="I8" s="153">
        <v>48</v>
      </c>
      <c r="J8" s="155">
        <v>13</v>
      </c>
      <c r="K8" s="6" t="s">
        <v>16</v>
      </c>
    </row>
    <row r="9" spans="1:11" x14ac:dyDescent="0.4">
      <c r="A9" s="85">
        <v>4</v>
      </c>
      <c r="B9" s="37">
        <v>17</v>
      </c>
      <c r="C9" s="16" t="s">
        <v>77</v>
      </c>
      <c r="D9" s="16" t="s">
        <v>78</v>
      </c>
      <c r="E9" s="16" t="s">
        <v>19</v>
      </c>
      <c r="F9" s="16" t="s">
        <v>76</v>
      </c>
      <c r="G9" s="38">
        <v>190</v>
      </c>
      <c r="H9" s="17">
        <f t="shared" si="0"/>
        <v>0.65517241379310343</v>
      </c>
      <c r="I9" s="153">
        <v>47</v>
      </c>
      <c r="J9" s="155">
        <v>13</v>
      </c>
      <c r="K9" s="6" t="s">
        <v>16</v>
      </c>
    </row>
    <row r="10" spans="1:11" ht="17.25" customHeight="1" x14ac:dyDescent="0.4">
      <c r="A10" s="85">
        <v>4</v>
      </c>
      <c r="B10" s="37">
        <v>18</v>
      </c>
      <c r="C10" s="16" t="s">
        <v>56</v>
      </c>
      <c r="D10" s="16" t="s">
        <v>57</v>
      </c>
      <c r="E10" s="16" t="s">
        <v>58</v>
      </c>
      <c r="F10" s="16" t="s">
        <v>58</v>
      </c>
      <c r="G10" s="38">
        <v>197</v>
      </c>
      <c r="H10" s="17">
        <f t="shared" si="0"/>
        <v>0.67931034482758623</v>
      </c>
      <c r="I10" s="153">
        <v>50</v>
      </c>
      <c r="J10" s="155">
        <v>13</v>
      </c>
      <c r="K10" s="6" t="s">
        <v>16</v>
      </c>
    </row>
    <row r="11" spans="1:11" x14ac:dyDescent="0.4">
      <c r="A11" s="85">
        <v>4</v>
      </c>
      <c r="B11" s="37">
        <v>19</v>
      </c>
      <c r="C11" s="16" t="s">
        <v>79</v>
      </c>
      <c r="D11" s="16" t="s">
        <v>80</v>
      </c>
      <c r="E11" s="16" t="s">
        <v>58</v>
      </c>
      <c r="F11" s="16" t="s">
        <v>58</v>
      </c>
      <c r="G11" s="38">
        <v>214.5</v>
      </c>
      <c r="H11" s="17">
        <f t="shared" si="0"/>
        <v>0.73965517241379308</v>
      </c>
      <c r="I11" s="153">
        <v>51</v>
      </c>
      <c r="J11" s="155">
        <v>14</v>
      </c>
      <c r="K11" s="6" t="s">
        <v>16</v>
      </c>
    </row>
    <row r="12" spans="1:11" x14ac:dyDescent="0.4">
      <c r="A12" s="85">
        <v>4</v>
      </c>
      <c r="B12" s="37">
        <v>20</v>
      </c>
      <c r="C12" s="16" t="s">
        <v>61</v>
      </c>
      <c r="D12" s="16" t="s">
        <v>62</v>
      </c>
      <c r="E12" s="16" t="s">
        <v>27</v>
      </c>
      <c r="F12" s="16" t="s">
        <v>81</v>
      </c>
      <c r="G12" s="38">
        <v>197</v>
      </c>
      <c r="H12" s="17">
        <f t="shared" si="0"/>
        <v>0.67931034482758623</v>
      </c>
      <c r="I12" s="153">
        <v>46</v>
      </c>
      <c r="J12" s="155">
        <v>12</v>
      </c>
      <c r="K12" s="6" t="s">
        <v>16</v>
      </c>
    </row>
    <row r="13" spans="1:11" x14ac:dyDescent="0.4">
      <c r="A13" s="85">
        <v>4</v>
      </c>
      <c r="B13" s="37">
        <v>21</v>
      </c>
      <c r="C13" s="16" t="s">
        <v>82</v>
      </c>
      <c r="D13" s="16" t="s">
        <v>83</v>
      </c>
      <c r="E13" s="16" t="s">
        <v>14</v>
      </c>
      <c r="F13" s="16" t="s">
        <v>84</v>
      </c>
      <c r="G13" s="38">
        <v>202</v>
      </c>
      <c r="H13" s="17">
        <f t="shared" si="0"/>
        <v>0.69655172413793098</v>
      </c>
      <c r="I13" s="153">
        <v>58.5</v>
      </c>
      <c r="J13" s="155">
        <v>13</v>
      </c>
      <c r="K13" s="6" t="s">
        <v>16</v>
      </c>
    </row>
    <row r="14" spans="1:11" x14ac:dyDescent="0.4">
      <c r="A14" s="85">
        <v>4</v>
      </c>
      <c r="B14" s="37">
        <v>22</v>
      </c>
      <c r="C14" s="16" t="s">
        <v>85</v>
      </c>
      <c r="D14" s="16" t="s">
        <v>86</v>
      </c>
      <c r="E14" s="16" t="s">
        <v>14</v>
      </c>
      <c r="F14" s="16" t="s">
        <v>84</v>
      </c>
      <c r="G14" s="38">
        <v>211.5</v>
      </c>
      <c r="H14" s="17">
        <f t="shared" si="0"/>
        <v>0.72931034482758617</v>
      </c>
      <c r="I14" s="153">
        <v>51</v>
      </c>
      <c r="J14" s="155">
        <v>13</v>
      </c>
      <c r="K14" s="6" t="s">
        <v>16</v>
      </c>
    </row>
    <row r="15" spans="1:11" x14ac:dyDescent="0.4">
      <c r="A15" s="85">
        <v>4</v>
      </c>
      <c r="B15" s="37">
        <v>23</v>
      </c>
      <c r="C15" s="16" t="s">
        <v>87</v>
      </c>
      <c r="D15" s="16" t="s">
        <v>88</v>
      </c>
      <c r="E15" s="16" t="s">
        <v>55</v>
      </c>
      <c r="F15" s="16" t="s">
        <v>89</v>
      </c>
      <c r="G15" s="38">
        <v>182</v>
      </c>
      <c r="H15" s="17">
        <f t="shared" si="0"/>
        <v>0.62758620689655176</v>
      </c>
      <c r="I15" s="153">
        <v>44.5</v>
      </c>
      <c r="J15" s="155">
        <v>12</v>
      </c>
      <c r="K15" s="6" t="s">
        <v>16</v>
      </c>
    </row>
    <row r="16" spans="1:11" x14ac:dyDescent="0.4">
      <c r="A16" s="85">
        <v>4</v>
      </c>
      <c r="B16" s="37">
        <v>24</v>
      </c>
      <c r="C16" s="16" t="s">
        <v>90</v>
      </c>
      <c r="D16" s="16" t="s">
        <v>91</v>
      </c>
      <c r="E16" s="16" t="s">
        <v>35</v>
      </c>
      <c r="F16" s="16" t="s">
        <v>35</v>
      </c>
      <c r="G16" s="38">
        <v>199</v>
      </c>
      <c r="H16" s="17">
        <f t="shared" si="0"/>
        <v>0.68620689655172418</v>
      </c>
      <c r="I16" s="153">
        <v>48</v>
      </c>
      <c r="J16" s="155">
        <v>13</v>
      </c>
      <c r="K16" s="6" t="s">
        <v>16</v>
      </c>
    </row>
    <row r="17" spans="1:11" x14ac:dyDescent="0.4">
      <c r="A17" s="85">
        <v>4</v>
      </c>
      <c r="B17" s="37">
        <v>25</v>
      </c>
      <c r="C17" s="16" t="s">
        <v>92</v>
      </c>
      <c r="D17" s="16" t="s">
        <v>49</v>
      </c>
      <c r="E17" s="16" t="s">
        <v>35</v>
      </c>
      <c r="F17" s="16" t="s">
        <v>35</v>
      </c>
      <c r="G17" s="38">
        <v>182.5</v>
      </c>
      <c r="H17" s="17">
        <f t="shared" si="0"/>
        <v>0.62931034482758619</v>
      </c>
      <c r="I17" s="153">
        <v>44.5</v>
      </c>
      <c r="J17" s="155">
        <v>12</v>
      </c>
      <c r="K17" s="6" t="s">
        <v>16</v>
      </c>
    </row>
    <row r="18" spans="1:11" x14ac:dyDescent="0.4">
      <c r="A18" s="85">
        <v>4</v>
      </c>
      <c r="B18" s="37">
        <v>26</v>
      </c>
      <c r="C18" s="16" t="s">
        <v>85</v>
      </c>
      <c r="D18" s="16" t="s">
        <v>93</v>
      </c>
      <c r="E18" s="16" t="s">
        <v>14</v>
      </c>
      <c r="F18" s="16" t="s">
        <v>84</v>
      </c>
      <c r="G18" s="38">
        <v>170.5</v>
      </c>
      <c r="H18" s="17">
        <f t="shared" si="0"/>
        <v>0.58793103448275863</v>
      </c>
      <c r="I18" s="153">
        <v>40.5</v>
      </c>
      <c r="J18" s="155">
        <v>10</v>
      </c>
      <c r="K18" s="6" t="s">
        <v>16</v>
      </c>
    </row>
    <row r="19" spans="1:11" x14ac:dyDescent="0.4">
      <c r="A19" s="85">
        <v>4</v>
      </c>
      <c r="B19" s="37">
        <v>27</v>
      </c>
      <c r="C19" s="16" t="s">
        <v>94</v>
      </c>
      <c r="D19" s="16" t="s">
        <v>95</v>
      </c>
      <c r="E19" s="16" t="s">
        <v>38</v>
      </c>
      <c r="F19" s="16" t="s">
        <v>67</v>
      </c>
      <c r="G19" s="38">
        <v>185</v>
      </c>
      <c r="H19" s="17">
        <f t="shared" si="0"/>
        <v>0.63793103448275867</v>
      </c>
      <c r="I19" s="153">
        <v>45</v>
      </c>
      <c r="J19" s="155">
        <v>12</v>
      </c>
      <c r="K19" s="6" t="s">
        <v>16</v>
      </c>
    </row>
    <row r="20" spans="1:11" x14ac:dyDescent="0.4">
      <c r="A20" s="85">
        <v>4</v>
      </c>
      <c r="B20" s="37">
        <v>28</v>
      </c>
      <c r="C20" s="16" t="s">
        <v>96</v>
      </c>
      <c r="D20" s="16" t="s">
        <v>97</v>
      </c>
      <c r="E20" s="16" t="s">
        <v>55</v>
      </c>
      <c r="F20" s="16" t="s">
        <v>89</v>
      </c>
      <c r="G20" s="38">
        <v>190.5</v>
      </c>
      <c r="H20" s="17">
        <f t="shared" si="0"/>
        <v>0.65689655172413797</v>
      </c>
      <c r="I20" s="153">
        <v>45</v>
      </c>
      <c r="J20" s="155">
        <v>12</v>
      </c>
      <c r="K20" s="6" t="s">
        <v>16</v>
      </c>
    </row>
    <row r="21" spans="1:11" x14ac:dyDescent="0.4">
      <c r="A21" s="85">
        <v>4</v>
      </c>
      <c r="B21" s="37">
        <v>29</v>
      </c>
      <c r="C21" s="16" t="s">
        <v>53</v>
      </c>
      <c r="D21" s="16" t="s">
        <v>98</v>
      </c>
      <c r="E21" s="16" t="s">
        <v>55</v>
      </c>
      <c r="F21" s="16" t="s">
        <v>72</v>
      </c>
      <c r="G21" s="38">
        <v>203</v>
      </c>
      <c r="H21" s="17">
        <f t="shared" si="0"/>
        <v>0.7</v>
      </c>
      <c r="I21" s="153">
        <v>49.5</v>
      </c>
      <c r="J21" s="155">
        <v>13</v>
      </c>
      <c r="K21" s="6" t="s">
        <v>16</v>
      </c>
    </row>
    <row r="22" spans="1:11" x14ac:dyDescent="0.4">
      <c r="A22" s="85">
        <v>4</v>
      </c>
      <c r="B22" s="37">
        <v>30</v>
      </c>
      <c r="C22" s="16" t="s">
        <v>92</v>
      </c>
      <c r="D22" s="16" t="s">
        <v>63</v>
      </c>
      <c r="E22" s="16" t="s">
        <v>35</v>
      </c>
      <c r="F22" s="16" t="s">
        <v>35</v>
      </c>
      <c r="G22" s="38">
        <v>199.5</v>
      </c>
      <c r="H22" s="17">
        <f t="shared" si="0"/>
        <v>0.68793103448275861</v>
      </c>
      <c r="I22" s="153">
        <v>47.5</v>
      </c>
      <c r="J22" s="155">
        <v>13</v>
      </c>
      <c r="K22" s="6" t="s">
        <v>16</v>
      </c>
    </row>
    <row r="23" spans="1:11" x14ac:dyDescent="0.4">
      <c r="A23" s="85">
        <v>4</v>
      </c>
      <c r="B23" s="37">
        <v>31</v>
      </c>
      <c r="C23" s="16" t="s">
        <v>99</v>
      </c>
      <c r="D23" s="16" t="s">
        <v>100</v>
      </c>
      <c r="E23" s="16" t="s">
        <v>19</v>
      </c>
      <c r="F23" s="16" t="s">
        <v>76</v>
      </c>
      <c r="G23" s="38">
        <v>210</v>
      </c>
      <c r="H23" s="17">
        <f t="shared" si="0"/>
        <v>0.72413793103448276</v>
      </c>
      <c r="I23" s="153">
        <v>50.5</v>
      </c>
      <c r="J23" s="155">
        <v>14</v>
      </c>
      <c r="K23" s="6" t="s">
        <v>16</v>
      </c>
    </row>
    <row r="24" spans="1:11" x14ac:dyDescent="0.4">
      <c r="A24" s="85">
        <v>4</v>
      </c>
      <c r="B24" s="37">
        <v>32</v>
      </c>
      <c r="C24" s="16" t="s">
        <v>101</v>
      </c>
      <c r="D24" s="16" t="s">
        <v>102</v>
      </c>
      <c r="E24" s="16" t="s">
        <v>19</v>
      </c>
      <c r="F24" s="16" t="s">
        <v>76</v>
      </c>
      <c r="G24" s="38">
        <v>198.5</v>
      </c>
      <c r="H24" s="17">
        <f t="shared" si="0"/>
        <v>0.68448275862068964</v>
      </c>
      <c r="I24" s="153">
        <v>48</v>
      </c>
      <c r="J24" s="155">
        <v>13</v>
      </c>
      <c r="K24" s="6" t="s">
        <v>16</v>
      </c>
    </row>
    <row r="25" spans="1:11" x14ac:dyDescent="0.4">
      <c r="A25" s="85">
        <v>4</v>
      </c>
      <c r="B25" s="37">
        <v>33</v>
      </c>
      <c r="C25" s="16" t="s">
        <v>103</v>
      </c>
      <c r="D25" s="16" t="s">
        <v>104</v>
      </c>
      <c r="E25" s="16" t="s">
        <v>58</v>
      </c>
      <c r="F25" s="16" t="s">
        <v>58</v>
      </c>
      <c r="G25" s="38">
        <v>193.5</v>
      </c>
      <c r="H25" s="17">
        <f t="shared" si="0"/>
        <v>0.66724137931034477</v>
      </c>
      <c r="I25" s="153">
        <v>47.5</v>
      </c>
      <c r="J25" s="155">
        <v>13</v>
      </c>
      <c r="K25" s="6" t="s">
        <v>16</v>
      </c>
    </row>
    <row r="26" spans="1:11" x14ac:dyDescent="0.4">
      <c r="A26" s="85">
        <v>4</v>
      </c>
      <c r="B26" s="37">
        <v>34</v>
      </c>
      <c r="C26" s="16" t="s">
        <v>105</v>
      </c>
      <c r="D26" s="16" t="s">
        <v>106</v>
      </c>
      <c r="E26" s="16" t="s">
        <v>58</v>
      </c>
      <c r="F26" s="16" t="s">
        <v>58</v>
      </c>
      <c r="G26" s="38">
        <v>184</v>
      </c>
      <c r="H26" s="17">
        <f t="shared" si="0"/>
        <v>0.6344827586206897</v>
      </c>
      <c r="I26" s="153">
        <v>43.5</v>
      </c>
      <c r="J26" s="155">
        <v>12</v>
      </c>
      <c r="K26" s="6" t="s">
        <v>16</v>
      </c>
    </row>
    <row r="27" spans="1:11" x14ac:dyDescent="0.4">
      <c r="A27" s="85">
        <v>4</v>
      </c>
      <c r="B27" s="37">
        <v>35</v>
      </c>
      <c r="C27" s="16" t="s">
        <v>50</v>
      </c>
      <c r="D27" s="16" t="s">
        <v>51</v>
      </c>
      <c r="E27" s="16" t="s">
        <v>52</v>
      </c>
      <c r="F27" s="16" t="s">
        <v>15</v>
      </c>
      <c r="G27" s="38">
        <v>190.5</v>
      </c>
      <c r="H27" s="17">
        <f t="shared" si="0"/>
        <v>0.65689655172413797</v>
      </c>
      <c r="I27" s="153">
        <v>46</v>
      </c>
      <c r="J27" s="155">
        <v>13</v>
      </c>
      <c r="K27" s="6" t="s">
        <v>16</v>
      </c>
    </row>
    <row r="28" spans="1:11" x14ac:dyDescent="0.4">
      <c r="A28" s="85">
        <v>4</v>
      </c>
      <c r="B28" s="37">
        <v>36</v>
      </c>
      <c r="C28" s="16" t="s">
        <v>59</v>
      </c>
      <c r="D28" s="16" t="s">
        <v>60</v>
      </c>
      <c r="E28" s="16" t="s">
        <v>14</v>
      </c>
      <c r="F28" s="16" t="s">
        <v>84</v>
      </c>
      <c r="G28" s="38">
        <v>166.5</v>
      </c>
      <c r="H28" s="17">
        <f t="shared" si="0"/>
        <v>0.57413793103448274</v>
      </c>
      <c r="I28" s="153">
        <v>40.5</v>
      </c>
      <c r="J28" s="155">
        <v>10</v>
      </c>
      <c r="K28" s="6" t="s">
        <v>16</v>
      </c>
    </row>
    <row r="29" spans="1:11" x14ac:dyDescent="0.4">
      <c r="A29" s="85">
        <v>4</v>
      </c>
      <c r="B29" s="37">
        <v>37</v>
      </c>
      <c r="C29" s="16" t="s">
        <v>65</v>
      </c>
      <c r="D29" s="16" t="s">
        <v>107</v>
      </c>
      <c r="E29" s="16" t="s">
        <v>38</v>
      </c>
      <c r="F29" s="16" t="s">
        <v>67</v>
      </c>
      <c r="G29" s="38">
        <v>184</v>
      </c>
      <c r="H29" s="17">
        <f t="shared" si="0"/>
        <v>0.6344827586206897</v>
      </c>
      <c r="I29" s="153">
        <v>43.5</v>
      </c>
      <c r="J29" s="155">
        <v>12</v>
      </c>
      <c r="K29" s="6" t="s">
        <v>16</v>
      </c>
    </row>
    <row r="30" spans="1:11" x14ac:dyDescent="0.4">
      <c r="A30" s="85">
        <v>4</v>
      </c>
      <c r="B30" s="37">
        <v>38</v>
      </c>
      <c r="C30" s="16" t="s">
        <v>108</v>
      </c>
      <c r="D30" s="16" t="s">
        <v>109</v>
      </c>
      <c r="E30" s="16" t="s">
        <v>55</v>
      </c>
      <c r="F30" s="16" t="s">
        <v>89</v>
      </c>
      <c r="G30" s="38">
        <v>196</v>
      </c>
      <c r="H30" s="17">
        <f t="shared" si="0"/>
        <v>0.67586206896551726</v>
      </c>
      <c r="I30" s="153">
        <v>47.5</v>
      </c>
      <c r="J30" s="155">
        <v>13</v>
      </c>
      <c r="K30" s="6" t="s">
        <v>16</v>
      </c>
    </row>
    <row r="31" spans="1:11" x14ac:dyDescent="0.4">
      <c r="A31" s="85">
        <v>4</v>
      </c>
      <c r="B31" s="37">
        <v>39</v>
      </c>
      <c r="C31" s="16" t="s">
        <v>110</v>
      </c>
      <c r="D31" s="16" t="s">
        <v>111</v>
      </c>
      <c r="E31" s="16" t="s">
        <v>19</v>
      </c>
      <c r="F31" s="16" t="s">
        <v>15</v>
      </c>
      <c r="G31" s="38">
        <v>182</v>
      </c>
      <c r="H31" s="17">
        <f t="shared" si="0"/>
        <v>0.62758620689655176</v>
      </c>
      <c r="I31" s="153">
        <v>45</v>
      </c>
      <c r="J31" s="155">
        <v>12</v>
      </c>
      <c r="K31" s="6" t="s">
        <v>16</v>
      </c>
    </row>
    <row r="32" spans="1:11" x14ac:dyDescent="0.4">
      <c r="A32" s="85">
        <v>4</v>
      </c>
      <c r="B32" s="37">
        <v>40</v>
      </c>
      <c r="C32" s="16" t="s">
        <v>112</v>
      </c>
      <c r="D32" s="16" t="s">
        <v>113</v>
      </c>
      <c r="E32" s="16" t="s">
        <v>114</v>
      </c>
      <c r="F32" s="16" t="s">
        <v>15</v>
      </c>
      <c r="G32" s="38">
        <v>193</v>
      </c>
      <c r="H32" s="17">
        <f t="shared" si="0"/>
        <v>0.66551724137931034</v>
      </c>
      <c r="I32" s="153">
        <v>56</v>
      </c>
      <c r="J32" s="155">
        <v>12</v>
      </c>
      <c r="K32" s="6" t="s">
        <v>16</v>
      </c>
    </row>
    <row r="33" spans="1:11" x14ac:dyDescent="0.4">
      <c r="A33" s="85">
        <v>4</v>
      </c>
      <c r="B33" s="37">
        <v>41</v>
      </c>
      <c r="C33" s="16" t="s">
        <v>33</v>
      </c>
      <c r="D33" s="16" t="s">
        <v>115</v>
      </c>
      <c r="E33" s="16" t="s">
        <v>35</v>
      </c>
      <c r="F33" s="16" t="s">
        <v>35</v>
      </c>
      <c r="G33" s="38">
        <v>212</v>
      </c>
      <c r="H33" s="17">
        <f t="shared" si="0"/>
        <v>0.73103448275862071</v>
      </c>
      <c r="I33" s="153">
        <v>58</v>
      </c>
      <c r="J33" s="155">
        <v>14</v>
      </c>
      <c r="K33" s="6" t="s">
        <v>16</v>
      </c>
    </row>
  </sheetData>
  <printOptions horizontalCentered="1" gridLines="1"/>
  <pageMargins left="0.7" right="0.7" top="0.75" bottom="0.75" header="0" footer="0"/>
  <pageSetup paperSize="9" pageOrder="overThenDown" orientation="landscape" cellComments="atEnd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50"/>
  <sheetViews>
    <sheetView workbookViewId="0"/>
  </sheetViews>
  <sheetFormatPr defaultColWidth="14.3828125" defaultRowHeight="15" customHeight="1" x14ac:dyDescent="0.25"/>
  <cols>
    <col min="1" max="1" width="8.3046875" customWidth="1"/>
    <col min="3" max="3" width="22.3828125" customWidth="1"/>
    <col min="4" max="4" width="25" customWidth="1"/>
    <col min="5" max="5" width="30.15234375" customWidth="1"/>
  </cols>
  <sheetData>
    <row r="1" spans="1:27" ht="12.45" x14ac:dyDescent="0.3">
      <c r="A1" s="1"/>
      <c r="B1" s="1"/>
      <c r="C1" s="1"/>
      <c r="D1" s="1"/>
      <c r="E1" s="1"/>
      <c r="F1" s="2"/>
      <c r="G1" s="3">
        <v>240</v>
      </c>
      <c r="H1" s="4"/>
      <c r="I1" s="5"/>
    </row>
    <row r="2" spans="1:27" ht="12.45" x14ac:dyDescent="0.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7</v>
      </c>
      <c r="G2" s="9" t="s">
        <v>8</v>
      </c>
      <c r="H2" s="10" t="s">
        <v>46</v>
      </c>
      <c r="I2" s="11" t="s">
        <v>47</v>
      </c>
    </row>
    <row r="3" spans="1:27" ht="13.75" x14ac:dyDescent="0.3">
      <c r="A3" s="12"/>
      <c r="B3" s="13"/>
      <c r="C3" s="1"/>
      <c r="D3" s="151"/>
      <c r="E3" s="14"/>
      <c r="F3" s="38"/>
      <c r="G3" s="152"/>
      <c r="H3" s="153"/>
      <c r="I3" s="155"/>
    </row>
    <row r="4" spans="1:27" ht="15" customHeight="1" x14ac:dyDescent="0.4">
      <c r="A4" s="24">
        <v>7</v>
      </c>
      <c r="B4" s="37">
        <v>44</v>
      </c>
      <c r="C4" s="16" t="s">
        <v>116</v>
      </c>
      <c r="D4" s="16" t="s">
        <v>117</v>
      </c>
      <c r="E4" s="16" t="s">
        <v>118</v>
      </c>
      <c r="F4" s="62">
        <v>159</v>
      </c>
      <c r="G4" s="17">
        <f t="shared" ref="G4:G17" si="0">IF(F4=0," ",F4/G$1)</f>
        <v>0.66249999999999998</v>
      </c>
      <c r="H4" s="39">
        <v>46</v>
      </c>
      <c r="I4" s="39">
        <v>12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customHeight="1" x14ac:dyDescent="0.4">
      <c r="A5" s="24">
        <v>7</v>
      </c>
      <c r="B5" s="37">
        <v>45</v>
      </c>
      <c r="C5" s="16" t="s">
        <v>119</v>
      </c>
      <c r="D5" s="16" t="s">
        <v>120</v>
      </c>
      <c r="E5" s="16" t="s">
        <v>14</v>
      </c>
      <c r="F5" s="62">
        <v>158.5</v>
      </c>
      <c r="G5" s="17">
        <f t="shared" si="0"/>
        <v>0.66041666666666665</v>
      </c>
      <c r="H5" s="39">
        <v>39</v>
      </c>
      <c r="I5" s="39">
        <v>12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ht="15" customHeight="1" x14ac:dyDescent="0.4">
      <c r="A6" s="24">
        <v>7</v>
      </c>
      <c r="B6" s="37">
        <v>54</v>
      </c>
      <c r="C6" s="16" t="s">
        <v>121</v>
      </c>
      <c r="D6" s="16" t="s">
        <v>122</v>
      </c>
      <c r="E6" s="16" t="s">
        <v>118</v>
      </c>
      <c r="F6" s="62">
        <v>160</v>
      </c>
      <c r="G6" s="17">
        <f t="shared" si="0"/>
        <v>0.66666666666666663</v>
      </c>
      <c r="H6" s="27">
        <v>45.5</v>
      </c>
      <c r="I6" s="94">
        <v>12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7" ht="15" customHeight="1" x14ac:dyDescent="0.4">
      <c r="A7" s="24">
        <v>7</v>
      </c>
      <c r="B7" s="37">
        <v>55</v>
      </c>
      <c r="C7" s="16" t="s">
        <v>123</v>
      </c>
      <c r="D7" s="16" t="s">
        <v>124</v>
      </c>
      <c r="E7" s="16" t="s">
        <v>14</v>
      </c>
      <c r="F7" s="62">
        <v>166.5</v>
      </c>
      <c r="G7" s="17">
        <f t="shared" si="0"/>
        <v>0.69374999999999998</v>
      </c>
      <c r="H7" s="27">
        <v>49</v>
      </c>
      <c r="I7" s="94">
        <v>13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7" ht="15" customHeight="1" x14ac:dyDescent="0.4">
      <c r="A8" s="24">
        <v>7</v>
      </c>
      <c r="B8" s="37">
        <v>56</v>
      </c>
      <c r="C8" s="16" t="s">
        <v>125</v>
      </c>
      <c r="D8" s="16" t="s">
        <v>126</v>
      </c>
      <c r="E8" s="16" t="s">
        <v>55</v>
      </c>
      <c r="F8" s="62">
        <v>161</v>
      </c>
      <c r="G8" s="17">
        <f t="shared" si="0"/>
        <v>0.67083333333333328</v>
      </c>
      <c r="H8" s="27">
        <v>37</v>
      </c>
      <c r="I8" s="94">
        <v>13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7" ht="15" customHeight="1" x14ac:dyDescent="0.4">
      <c r="A9" s="24">
        <v>7</v>
      </c>
      <c r="B9" s="37">
        <v>58</v>
      </c>
      <c r="C9" s="16" t="s">
        <v>127</v>
      </c>
      <c r="D9" s="16" t="s">
        <v>128</v>
      </c>
      <c r="E9" s="16" t="s">
        <v>35</v>
      </c>
      <c r="F9" s="62">
        <v>149.5</v>
      </c>
      <c r="G9" s="17">
        <f t="shared" si="0"/>
        <v>0.62291666666666667</v>
      </c>
      <c r="H9" s="27">
        <v>44</v>
      </c>
      <c r="I9" s="94">
        <v>12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ht="15" customHeight="1" x14ac:dyDescent="0.4">
      <c r="A10" s="24">
        <v>7</v>
      </c>
      <c r="B10" s="37">
        <v>65</v>
      </c>
      <c r="C10" s="16" t="s">
        <v>129</v>
      </c>
      <c r="D10" s="16" t="s">
        <v>130</v>
      </c>
      <c r="E10" s="16" t="s">
        <v>14</v>
      </c>
      <c r="F10" s="62">
        <v>158</v>
      </c>
      <c r="G10" s="17">
        <f t="shared" si="0"/>
        <v>0.65833333333333333</v>
      </c>
      <c r="H10" s="27">
        <v>45</v>
      </c>
      <c r="I10" s="94">
        <v>12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</row>
    <row r="11" spans="1:27" ht="15" customHeight="1" x14ac:dyDescent="0.4">
      <c r="A11" s="24">
        <v>7</v>
      </c>
      <c r="B11" s="37">
        <v>66</v>
      </c>
      <c r="C11" s="16" t="s">
        <v>131</v>
      </c>
      <c r="D11" s="16" t="s">
        <v>132</v>
      </c>
      <c r="E11" s="16" t="s">
        <v>55</v>
      </c>
      <c r="F11" s="62">
        <v>160.5</v>
      </c>
      <c r="G11" s="17">
        <f t="shared" si="0"/>
        <v>0.66874999999999996</v>
      </c>
      <c r="H11" s="27">
        <v>47</v>
      </c>
      <c r="I11" s="94">
        <v>13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</row>
    <row r="12" spans="1:27" ht="15" customHeight="1" x14ac:dyDescent="0.4">
      <c r="A12" s="24">
        <v>7</v>
      </c>
      <c r="B12" s="37">
        <v>68</v>
      </c>
      <c r="C12" s="16" t="s">
        <v>133</v>
      </c>
      <c r="D12" s="16" t="s">
        <v>134</v>
      </c>
      <c r="E12" s="16" t="s">
        <v>35</v>
      </c>
      <c r="F12" s="62">
        <v>157</v>
      </c>
      <c r="G12" s="17">
        <f t="shared" si="0"/>
        <v>0.65416666666666667</v>
      </c>
      <c r="H12" s="27">
        <v>45</v>
      </c>
      <c r="I12" s="94">
        <v>12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</row>
    <row r="13" spans="1:27" ht="15" customHeight="1" x14ac:dyDescent="0.4">
      <c r="A13" s="24">
        <v>7</v>
      </c>
      <c r="B13" s="37">
        <v>69</v>
      </c>
      <c r="C13" s="16" t="s">
        <v>135</v>
      </c>
      <c r="D13" s="16" t="s">
        <v>136</v>
      </c>
      <c r="E13" s="16" t="s">
        <v>114</v>
      </c>
      <c r="F13" s="62">
        <v>156.5</v>
      </c>
      <c r="G13" s="17">
        <f t="shared" si="0"/>
        <v>0.65208333333333335</v>
      </c>
      <c r="H13" s="27">
        <v>45</v>
      </c>
      <c r="I13" s="94">
        <v>12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  <row r="14" spans="1:27" ht="15" customHeight="1" x14ac:dyDescent="0.4">
      <c r="A14" s="24">
        <v>7</v>
      </c>
      <c r="B14" s="37">
        <v>71</v>
      </c>
      <c r="C14" s="16" t="s">
        <v>137</v>
      </c>
      <c r="D14" s="16" t="s">
        <v>138</v>
      </c>
      <c r="E14" s="16" t="s">
        <v>52</v>
      </c>
      <c r="F14" s="62"/>
      <c r="G14" s="17" t="str">
        <f t="shared" si="0"/>
        <v xml:space="preserve"> </v>
      </c>
      <c r="H14" s="27"/>
      <c r="I14" s="94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27" ht="15" customHeight="1" x14ac:dyDescent="0.4">
      <c r="A15" s="24">
        <v>7</v>
      </c>
      <c r="B15" s="37">
        <v>74</v>
      </c>
      <c r="C15" s="16" t="s">
        <v>139</v>
      </c>
      <c r="D15" s="16" t="s">
        <v>140</v>
      </c>
      <c r="E15" s="16" t="s">
        <v>19</v>
      </c>
      <c r="F15" s="40">
        <v>170.5</v>
      </c>
      <c r="G15" s="17">
        <f t="shared" si="0"/>
        <v>0.7104166666666667</v>
      </c>
      <c r="H15" s="41">
        <v>50</v>
      </c>
      <c r="I15" s="42">
        <v>15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27" ht="15" customHeight="1" x14ac:dyDescent="0.4">
      <c r="A16" s="24">
        <v>7</v>
      </c>
      <c r="B16" s="37">
        <v>76</v>
      </c>
      <c r="C16" s="16" t="s">
        <v>141</v>
      </c>
      <c r="D16" s="16" t="s">
        <v>142</v>
      </c>
      <c r="E16" s="16" t="s">
        <v>14</v>
      </c>
      <c r="F16" s="40"/>
      <c r="G16" s="17" t="str">
        <f t="shared" si="0"/>
        <v xml:space="preserve"> </v>
      </c>
      <c r="H16" s="41"/>
      <c r="I16" s="4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</row>
    <row r="17" spans="1:27" ht="15" customHeight="1" x14ac:dyDescent="0.4">
      <c r="A17" s="24">
        <v>7</v>
      </c>
      <c r="B17" s="37">
        <v>77</v>
      </c>
      <c r="C17" s="16" t="s">
        <v>143</v>
      </c>
      <c r="D17" s="16" t="s">
        <v>144</v>
      </c>
      <c r="E17" s="16" t="s">
        <v>55</v>
      </c>
      <c r="F17" s="40">
        <v>148.5</v>
      </c>
      <c r="G17" s="17">
        <f t="shared" si="0"/>
        <v>0.61875000000000002</v>
      </c>
      <c r="H17" s="41">
        <v>43.5</v>
      </c>
      <c r="I17" s="42">
        <v>12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</row>
    <row r="18" spans="1:27" ht="15.45" x14ac:dyDescent="0.4">
      <c r="A18" s="28"/>
      <c r="B18" s="29"/>
      <c r="C18" s="30"/>
      <c r="D18" s="30"/>
      <c r="E18" s="30"/>
      <c r="F18" s="31"/>
      <c r="G18" s="156"/>
      <c r="H18" s="31"/>
      <c r="I18" s="31"/>
    </row>
    <row r="19" spans="1:27" ht="15.45" x14ac:dyDescent="0.4">
      <c r="A19" s="97"/>
      <c r="B19" s="32"/>
      <c r="C19" s="33"/>
      <c r="D19" s="33"/>
      <c r="E19" s="33"/>
      <c r="F19" s="34"/>
      <c r="G19" s="135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15.45" x14ac:dyDescent="0.4">
      <c r="A20" s="97"/>
      <c r="B20" s="32"/>
      <c r="C20" s="33"/>
      <c r="D20" s="33"/>
      <c r="E20" s="33"/>
      <c r="F20" s="34"/>
      <c r="G20" s="135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ht="15.45" x14ac:dyDescent="0.4">
      <c r="A21" s="97"/>
      <c r="B21" s="32"/>
      <c r="C21" s="33"/>
      <c r="D21" s="33"/>
      <c r="E21" s="33"/>
      <c r="F21" s="34"/>
      <c r="G21" s="135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ht="15.45" x14ac:dyDescent="0.4">
      <c r="A22" s="97"/>
      <c r="B22" s="32"/>
      <c r="C22" s="33"/>
      <c r="D22" s="33"/>
      <c r="E22" s="33"/>
      <c r="F22" s="34"/>
      <c r="G22" s="135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15.45" x14ac:dyDescent="0.4">
      <c r="A23" s="97"/>
      <c r="B23" s="32"/>
      <c r="C23" s="33"/>
      <c r="D23" s="33"/>
      <c r="E23" s="33"/>
      <c r="F23" s="34"/>
      <c r="G23" s="135"/>
      <c r="H23" s="34"/>
      <c r="I23" s="34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ht="15.45" x14ac:dyDescent="0.4">
      <c r="A24" s="97"/>
      <c r="B24" s="32"/>
      <c r="C24" s="33"/>
      <c r="D24" s="33"/>
      <c r="E24" s="33"/>
      <c r="F24" s="34"/>
      <c r="G24" s="135"/>
      <c r="H24" s="34"/>
      <c r="I24" s="34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ht="15.45" x14ac:dyDescent="0.4">
      <c r="A25" s="97"/>
      <c r="B25" s="32"/>
      <c r="C25" s="33"/>
      <c r="D25" s="33"/>
      <c r="E25" s="33"/>
      <c r="F25" s="34"/>
      <c r="G25" s="135"/>
      <c r="H25" s="34"/>
      <c r="I25" s="34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15.45" x14ac:dyDescent="0.4">
      <c r="A26" s="97"/>
      <c r="B26" s="32"/>
      <c r="C26" s="33"/>
      <c r="D26" s="33"/>
      <c r="E26" s="33"/>
      <c r="F26" s="34"/>
      <c r="G26" s="135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5.45" x14ac:dyDescent="0.4">
      <c r="A27" s="97"/>
      <c r="B27" s="32"/>
      <c r="C27" s="33"/>
      <c r="D27" s="33"/>
      <c r="E27" s="33"/>
      <c r="F27" s="34"/>
      <c r="G27" s="135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15.45" x14ac:dyDescent="0.4">
      <c r="A28" s="97"/>
      <c r="B28" s="32"/>
      <c r="C28" s="33"/>
      <c r="D28" s="33"/>
      <c r="E28" s="33"/>
      <c r="F28" s="34"/>
      <c r="G28" s="135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15.45" x14ac:dyDescent="0.4">
      <c r="A29" s="97"/>
      <c r="B29" s="32"/>
      <c r="C29" s="33"/>
      <c r="D29" s="33"/>
      <c r="E29" s="33"/>
      <c r="F29" s="34"/>
      <c r="G29" s="135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15.45" x14ac:dyDescent="0.4">
      <c r="A30" s="97"/>
      <c r="B30" s="32"/>
      <c r="C30" s="33"/>
      <c r="D30" s="33"/>
      <c r="E30" s="33"/>
      <c r="F30" s="34"/>
      <c r="G30" s="135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15.45" x14ac:dyDescent="0.4">
      <c r="A31" s="97"/>
      <c r="B31" s="32"/>
      <c r="C31" s="33"/>
      <c r="D31" s="33"/>
      <c r="E31" s="33"/>
      <c r="F31" s="34"/>
      <c r="G31" s="135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15.45" x14ac:dyDescent="0.4">
      <c r="A32" s="97"/>
      <c r="B32" s="32"/>
      <c r="C32" s="33"/>
      <c r="D32" s="33"/>
      <c r="E32" s="33"/>
      <c r="F32" s="34"/>
      <c r="G32" s="135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15.45" x14ac:dyDescent="0.4">
      <c r="A33" s="97"/>
      <c r="B33" s="32"/>
      <c r="C33" s="33"/>
      <c r="D33" s="33"/>
      <c r="E33" s="33"/>
      <c r="F33" s="34"/>
      <c r="G33" s="135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15.45" x14ac:dyDescent="0.4">
      <c r="A34" s="97"/>
      <c r="B34" s="32"/>
      <c r="C34" s="33"/>
      <c r="D34" s="33"/>
      <c r="E34" s="33"/>
      <c r="F34" s="34"/>
      <c r="G34" s="135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ht="15.45" x14ac:dyDescent="0.4">
      <c r="A35" s="97"/>
      <c r="B35" s="32"/>
      <c r="C35" s="33"/>
      <c r="D35" s="33"/>
      <c r="E35" s="33"/>
      <c r="F35" s="34"/>
      <c r="G35" s="135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5.45" x14ac:dyDescent="0.4">
      <c r="A36" s="97"/>
      <c r="B36" s="32"/>
      <c r="C36" s="33"/>
      <c r="D36" s="33"/>
      <c r="E36" s="33"/>
      <c r="F36" s="34"/>
      <c r="G36" s="135"/>
      <c r="H36" s="34"/>
      <c r="I36" s="34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ht="15.45" x14ac:dyDescent="0.4">
      <c r="A37" s="97"/>
      <c r="B37" s="32"/>
      <c r="C37" s="33"/>
      <c r="D37" s="33"/>
      <c r="E37" s="33"/>
      <c r="F37" s="34"/>
      <c r="G37" s="135"/>
      <c r="H37" s="34"/>
      <c r="I37" s="3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ht="15.45" x14ac:dyDescent="0.4">
      <c r="A38" s="97"/>
      <c r="B38" s="32"/>
      <c r="C38" s="33"/>
      <c r="D38" s="33"/>
      <c r="E38" s="33"/>
      <c r="F38" s="34"/>
      <c r="G38" s="135"/>
      <c r="H38" s="34"/>
      <c r="I38" s="34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x14ac:dyDescent="0.35">
      <c r="A39" s="97"/>
      <c r="B39" s="97"/>
      <c r="C39" s="36"/>
      <c r="D39" s="36"/>
      <c r="E39" s="36"/>
      <c r="F39" s="34"/>
      <c r="G39" s="135"/>
      <c r="H39" s="34"/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x14ac:dyDescent="0.35">
      <c r="A40" s="97"/>
      <c r="B40" s="97"/>
      <c r="C40" s="36"/>
      <c r="D40" s="36"/>
      <c r="E40" s="36"/>
      <c r="F40" s="34"/>
      <c r="G40" s="135"/>
      <c r="H40" s="34"/>
      <c r="I40" s="34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x14ac:dyDescent="0.35">
      <c r="A41" s="97"/>
      <c r="B41" s="97"/>
      <c r="C41" s="36"/>
      <c r="D41" s="36"/>
      <c r="E41" s="36"/>
      <c r="F41" s="34"/>
      <c r="G41" s="135"/>
      <c r="H41" s="34"/>
      <c r="I41" s="34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x14ac:dyDescent="0.35">
      <c r="A42" s="97"/>
      <c r="B42" s="97"/>
      <c r="C42" s="36"/>
      <c r="D42" s="36"/>
      <c r="E42" s="36"/>
      <c r="F42" s="34"/>
      <c r="G42" s="135"/>
      <c r="H42" s="34"/>
      <c r="I42" s="34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x14ac:dyDescent="0.35">
      <c r="A43" s="97"/>
      <c r="B43" s="97"/>
      <c r="C43" s="36"/>
      <c r="D43" s="36"/>
      <c r="E43" s="36"/>
      <c r="F43" s="34"/>
      <c r="G43" s="135"/>
      <c r="H43" s="34"/>
      <c r="I43" s="34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x14ac:dyDescent="0.35">
      <c r="A44" s="97"/>
      <c r="B44" s="97"/>
      <c r="C44" s="36"/>
      <c r="D44" s="36"/>
      <c r="E44" s="36"/>
      <c r="F44" s="34"/>
      <c r="G44" s="135"/>
      <c r="H44" s="34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12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ht="12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ht="12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ht="12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ht="12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ht="12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</sheetData>
  <pageMargins left="0.7" right="0.7" top="0.75" bottom="0.75" header="0" footer="0"/>
  <pageSetup paperSize="9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51"/>
  <sheetViews>
    <sheetView topLeftCell="A16" workbookViewId="0"/>
  </sheetViews>
  <sheetFormatPr defaultColWidth="14.3828125" defaultRowHeight="15" customHeight="1" x14ac:dyDescent="0.25"/>
  <cols>
    <col min="1" max="1" width="9.15234375" customWidth="1"/>
    <col min="3" max="3" width="17" customWidth="1"/>
    <col min="4" max="4" width="21" customWidth="1"/>
    <col min="5" max="5" width="30.3046875" customWidth="1"/>
    <col min="6" max="6" width="26.3046875" customWidth="1"/>
  </cols>
  <sheetData>
    <row r="1" spans="1:11" ht="12.45" x14ac:dyDescent="0.3">
      <c r="A1" s="1"/>
      <c r="B1" s="1"/>
      <c r="C1" s="1"/>
      <c r="D1" s="1"/>
      <c r="E1" s="1"/>
      <c r="F1" s="1"/>
      <c r="G1" s="2"/>
      <c r="H1" s="3">
        <v>220</v>
      </c>
      <c r="I1" s="4"/>
      <c r="J1" s="5"/>
    </row>
    <row r="2" spans="1:11" ht="12.45" x14ac:dyDescent="0.3">
      <c r="A2" s="7" t="s">
        <v>1</v>
      </c>
      <c r="B2" s="7" t="s">
        <v>2</v>
      </c>
      <c r="C2" s="7" t="s">
        <v>3</v>
      </c>
      <c r="D2" s="7" t="s">
        <v>4</v>
      </c>
      <c r="E2" s="7" t="s">
        <v>64</v>
      </c>
      <c r="F2" s="7" t="s">
        <v>6</v>
      </c>
      <c r="G2" s="8" t="s">
        <v>7</v>
      </c>
      <c r="H2" s="9" t="s">
        <v>8</v>
      </c>
      <c r="I2" s="10" t="s">
        <v>46</v>
      </c>
      <c r="J2" s="11" t="s">
        <v>47</v>
      </c>
    </row>
    <row r="3" spans="1:11" ht="13.75" x14ac:dyDescent="0.3">
      <c r="A3" s="12"/>
      <c r="B3" s="13"/>
      <c r="C3" s="1"/>
      <c r="D3" s="151"/>
      <c r="E3" s="14"/>
      <c r="F3" s="14"/>
      <c r="G3" s="38"/>
      <c r="H3" s="152"/>
      <c r="I3" s="153"/>
      <c r="J3" s="154"/>
    </row>
    <row r="4" spans="1:11" x14ac:dyDescent="0.4">
      <c r="A4" s="85">
        <v>2</v>
      </c>
      <c r="B4" s="37">
        <v>42</v>
      </c>
      <c r="C4" s="16" t="s">
        <v>145</v>
      </c>
      <c r="D4" s="16" t="s">
        <v>146</v>
      </c>
      <c r="E4" s="16" t="s">
        <v>19</v>
      </c>
      <c r="F4" s="16" t="s">
        <v>147</v>
      </c>
      <c r="G4" s="38">
        <v>139</v>
      </c>
      <c r="H4" s="17">
        <f t="shared" ref="H4:H39" si="0">IF(G4=0," ",G4/H$1)</f>
        <v>0.63181818181818183</v>
      </c>
      <c r="I4" s="153">
        <v>44.5</v>
      </c>
      <c r="J4" s="154">
        <v>12</v>
      </c>
      <c r="K4" s="6" t="s">
        <v>16</v>
      </c>
    </row>
    <row r="5" spans="1:11" x14ac:dyDescent="0.4">
      <c r="A5" s="85">
        <v>2</v>
      </c>
      <c r="B5" s="37">
        <v>43</v>
      </c>
      <c r="C5" s="16" t="s">
        <v>148</v>
      </c>
      <c r="D5" s="16" t="s">
        <v>149</v>
      </c>
      <c r="E5" s="16" t="s">
        <v>19</v>
      </c>
      <c r="F5" s="16" t="s">
        <v>150</v>
      </c>
      <c r="G5" s="38">
        <v>142.5</v>
      </c>
      <c r="H5" s="17">
        <f t="shared" si="0"/>
        <v>0.64772727272727271</v>
      </c>
      <c r="I5" s="153">
        <v>45.5</v>
      </c>
      <c r="J5" s="154">
        <v>13</v>
      </c>
      <c r="K5" s="6" t="s">
        <v>16</v>
      </c>
    </row>
    <row r="6" spans="1:11" x14ac:dyDescent="0.4">
      <c r="A6" s="85">
        <v>2</v>
      </c>
      <c r="B6" s="37">
        <v>44</v>
      </c>
      <c r="C6" s="16" t="s">
        <v>116</v>
      </c>
      <c r="D6" s="16" t="s">
        <v>117</v>
      </c>
      <c r="E6" s="16" t="s">
        <v>118</v>
      </c>
      <c r="F6" s="16" t="s">
        <v>118</v>
      </c>
      <c r="G6" s="38">
        <v>136.5</v>
      </c>
      <c r="H6" s="17">
        <f t="shared" si="0"/>
        <v>0.62045454545454548</v>
      </c>
      <c r="I6" s="153">
        <v>44.5</v>
      </c>
      <c r="J6" s="154">
        <v>12</v>
      </c>
      <c r="K6" s="6" t="s">
        <v>16</v>
      </c>
    </row>
    <row r="7" spans="1:11" x14ac:dyDescent="0.4">
      <c r="A7" s="85">
        <v>2</v>
      </c>
      <c r="B7" s="37">
        <v>45</v>
      </c>
      <c r="C7" s="16" t="s">
        <v>119</v>
      </c>
      <c r="D7" s="16" t="s">
        <v>120</v>
      </c>
      <c r="E7" s="16" t="s">
        <v>14</v>
      </c>
      <c r="F7" s="16" t="s">
        <v>14</v>
      </c>
      <c r="G7" s="38">
        <v>147</v>
      </c>
      <c r="H7" s="17">
        <f t="shared" si="0"/>
        <v>0.66818181818181821</v>
      </c>
      <c r="I7" s="153">
        <v>47</v>
      </c>
      <c r="J7" s="154">
        <v>13</v>
      </c>
      <c r="K7" s="6" t="s">
        <v>16</v>
      </c>
    </row>
    <row r="8" spans="1:11" x14ac:dyDescent="0.4">
      <c r="A8" s="85">
        <v>2</v>
      </c>
      <c r="B8" s="37">
        <v>46</v>
      </c>
      <c r="C8" s="16" t="s">
        <v>151</v>
      </c>
      <c r="D8" s="16" t="s">
        <v>152</v>
      </c>
      <c r="E8" s="16" t="s">
        <v>55</v>
      </c>
      <c r="F8" s="16" t="s">
        <v>153</v>
      </c>
      <c r="G8" s="38">
        <v>152.5</v>
      </c>
      <c r="H8" s="17">
        <f t="shared" si="0"/>
        <v>0.69318181818181823</v>
      </c>
      <c r="I8" s="153">
        <v>49.5</v>
      </c>
      <c r="J8" s="154">
        <v>13</v>
      </c>
      <c r="K8" s="6" t="s">
        <v>16</v>
      </c>
    </row>
    <row r="9" spans="1:11" ht="17.25" customHeight="1" x14ac:dyDescent="0.4">
      <c r="A9" s="85">
        <v>2</v>
      </c>
      <c r="B9" s="37">
        <v>48</v>
      </c>
      <c r="C9" s="16" t="s">
        <v>154</v>
      </c>
      <c r="D9" s="16" t="s">
        <v>155</v>
      </c>
      <c r="E9" s="16" t="s">
        <v>35</v>
      </c>
      <c r="F9" s="16" t="s">
        <v>35</v>
      </c>
      <c r="G9" s="38">
        <v>145</v>
      </c>
      <c r="H9" s="17">
        <f t="shared" si="0"/>
        <v>0.65909090909090906</v>
      </c>
      <c r="I9" s="153">
        <v>45.5</v>
      </c>
      <c r="J9" s="154">
        <v>12</v>
      </c>
      <c r="K9" s="6" t="s">
        <v>16</v>
      </c>
    </row>
    <row r="10" spans="1:11" x14ac:dyDescent="0.4">
      <c r="A10" s="85">
        <v>2</v>
      </c>
      <c r="B10" s="37">
        <v>49</v>
      </c>
      <c r="C10" s="16" t="s">
        <v>156</v>
      </c>
      <c r="D10" s="16" t="s">
        <v>157</v>
      </c>
      <c r="E10" s="16" t="s">
        <v>114</v>
      </c>
      <c r="F10" s="16" t="s">
        <v>114</v>
      </c>
      <c r="G10" s="38">
        <v>137.5</v>
      </c>
      <c r="H10" s="17">
        <f t="shared" si="0"/>
        <v>0.625</v>
      </c>
      <c r="I10" s="153">
        <v>43.5</v>
      </c>
      <c r="J10" s="154">
        <v>12</v>
      </c>
      <c r="K10" s="6" t="s">
        <v>16</v>
      </c>
    </row>
    <row r="11" spans="1:11" x14ac:dyDescent="0.4">
      <c r="A11" s="85">
        <v>2</v>
      </c>
      <c r="B11" s="37">
        <v>50</v>
      </c>
      <c r="C11" s="16" t="s">
        <v>158</v>
      </c>
      <c r="D11" s="16" t="s">
        <v>159</v>
      </c>
      <c r="E11" s="16" t="s">
        <v>44</v>
      </c>
      <c r="F11" s="16" t="s">
        <v>44</v>
      </c>
      <c r="G11" s="38">
        <v>153</v>
      </c>
      <c r="H11" s="17">
        <f t="shared" si="0"/>
        <v>0.69545454545454544</v>
      </c>
      <c r="I11" s="153">
        <v>48.5</v>
      </c>
      <c r="J11" s="154">
        <v>13</v>
      </c>
      <c r="K11" s="6" t="s">
        <v>16</v>
      </c>
    </row>
    <row r="12" spans="1:11" x14ac:dyDescent="0.4">
      <c r="A12" s="85">
        <v>2</v>
      </c>
      <c r="B12" s="37">
        <v>51</v>
      </c>
      <c r="C12" s="16" t="s">
        <v>160</v>
      </c>
      <c r="D12" s="16" t="s">
        <v>161</v>
      </c>
      <c r="E12" s="16" t="s">
        <v>19</v>
      </c>
      <c r="F12" s="16" t="s">
        <v>41</v>
      </c>
      <c r="G12" s="38">
        <v>134</v>
      </c>
      <c r="H12" s="17">
        <f t="shared" si="0"/>
        <v>0.60909090909090913</v>
      </c>
      <c r="I12" s="153">
        <v>46</v>
      </c>
      <c r="J12" s="154">
        <v>13</v>
      </c>
      <c r="K12" s="6" t="s">
        <v>16</v>
      </c>
    </row>
    <row r="13" spans="1:11" x14ac:dyDescent="0.4">
      <c r="A13" s="85">
        <v>2</v>
      </c>
      <c r="B13" s="37">
        <v>52</v>
      </c>
      <c r="C13" s="16" t="s">
        <v>162</v>
      </c>
      <c r="D13" s="16" t="s">
        <v>163</v>
      </c>
      <c r="E13" s="16" t="s">
        <v>19</v>
      </c>
      <c r="F13" s="16" t="s">
        <v>147</v>
      </c>
      <c r="G13" s="38">
        <v>138.5</v>
      </c>
      <c r="H13" s="17">
        <f t="shared" si="0"/>
        <v>0.62954545454545452</v>
      </c>
      <c r="I13" s="153">
        <v>47</v>
      </c>
      <c r="J13" s="154">
        <v>13</v>
      </c>
      <c r="K13" s="6" t="s">
        <v>16</v>
      </c>
    </row>
    <row r="14" spans="1:11" x14ac:dyDescent="0.4">
      <c r="A14" s="85">
        <v>2</v>
      </c>
      <c r="B14" s="37">
        <v>54</v>
      </c>
      <c r="C14" s="16" t="s">
        <v>121</v>
      </c>
      <c r="D14" s="16" t="s">
        <v>122</v>
      </c>
      <c r="E14" s="16" t="s">
        <v>118</v>
      </c>
      <c r="F14" s="16" t="s">
        <v>118</v>
      </c>
      <c r="G14" s="38">
        <v>156</v>
      </c>
      <c r="H14" s="17">
        <f t="shared" si="0"/>
        <v>0.70909090909090911</v>
      </c>
      <c r="I14" s="153">
        <v>49</v>
      </c>
      <c r="J14" s="154">
        <v>14</v>
      </c>
      <c r="K14" s="6" t="s">
        <v>16</v>
      </c>
    </row>
    <row r="15" spans="1:11" x14ac:dyDescent="0.4">
      <c r="A15" s="85">
        <v>2</v>
      </c>
      <c r="B15" s="37">
        <v>55</v>
      </c>
      <c r="C15" s="16" t="s">
        <v>164</v>
      </c>
      <c r="D15" s="16" t="s">
        <v>124</v>
      </c>
      <c r="E15" s="16" t="s">
        <v>14</v>
      </c>
      <c r="F15" s="16" t="s">
        <v>14</v>
      </c>
      <c r="G15" s="38">
        <v>153</v>
      </c>
      <c r="H15" s="17">
        <f t="shared" si="0"/>
        <v>0.69545454545454544</v>
      </c>
      <c r="I15" s="153">
        <v>49</v>
      </c>
      <c r="J15" s="154">
        <v>14</v>
      </c>
      <c r="K15" s="6" t="s">
        <v>16</v>
      </c>
    </row>
    <row r="16" spans="1:11" x14ac:dyDescent="0.4">
      <c r="A16" s="85">
        <v>2</v>
      </c>
      <c r="B16" s="37">
        <v>56</v>
      </c>
      <c r="C16" s="16" t="s">
        <v>125</v>
      </c>
      <c r="D16" s="16" t="s">
        <v>126</v>
      </c>
      <c r="E16" s="16" t="s">
        <v>55</v>
      </c>
      <c r="F16" s="16" t="s">
        <v>153</v>
      </c>
      <c r="G16" s="38">
        <v>142.5</v>
      </c>
      <c r="H16" s="17">
        <f t="shared" si="0"/>
        <v>0.64772727272727271</v>
      </c>
      <c r="I16" s="153">
        <v>46</v>
      </c>
      <c r="J16" s="154">
        <v>13</v>
      </c>
      <c r="K16" s="6" t="s">
        <v>16</v>
      </c>
    </row>
    <row r="17" spans="1:11" x14ac:dyDescent="0.4">
      <c r="A17" s="85">
        <v>2</v>
      </c>
      <c r="B17" s="37">
        <v>57</v>
      </c>
      <c r="C17" s="16" t="s">
        <v>165</v>
      </c>
      <c r="D17" s="16" t="s">
        <v>166</v>
      </c>
      <c r="E17" s="16" t="s">
        <v>55</v>
      </c>
      <c r="F17" s="16" t="s">
        <v>167</v>
      </c>
      <c r="G17" s="38"/>
      <c r="H17" s="17" t="str">
        <f t="shared" si="0"/>
        <v xml:space="preserve"> </v>
      </c>
      <c r="I17" s="153"/>
      <c r="J17" s="154"/>
    </row>
    <row r="18" spans="1:11" x14ac:dyDescent="0.4">
      <c r="A18" s="85">
        <v>2</v>
      </c>
      <c r="B18" s="37">
        <v>58</v>
      </c>
      <c r="C18" s="16" t="s">
        <v>127</v>
      </c>
      <c r="D18" s="16" t="s">
        <v>128</v>
      </c>
      <c r="E18" s="16" t="s">
        <v>35</v>
      </c>
      <c r="F18" s="16" t="s">
        <v>35</v>
      </c>
      <c r="G18" s="38">
        <v>148</v>
      </c>
      <c r="H18" s="17">
        <f t="shared" si="0"/>
        <v>0.67272727272727273</v>
      </c>
      <c r="I18" s="153">
        <v>46</v>
      </c>
      <c r="J18" s="154">
        <v>13</v>
      </c>
      <c r="K18" s="6" t="s">
        <v>16</v>
      </c>
    </row>
    <row r="19" spans="1:11" x14ac:dyDescent="0.4">
      <c r="A19" s="85">
        <v>2</v>
      </c>
      <c r="B19" s="37">
        <v>59</v>
      </c>
      <c r="C19" s="16" t="s">
        <v>168</v>
      </c>
      <c r="D19" s="16" t="s">
        <v>169</v>
      </c>
      <c r="E19" s="16" t="s">
        <v>114</v>
      </c>
      <c r="F19" s="16" t="s">
        <v>114</v>
      </c>
      <c r="G19" s="38">
        <v>144.5</v>
      </c>
      <c r="H19" s="17">
        <f t="shared" si="0"/>
        <v>0.65681818181818186</v>
      </c>
      <c r="I19" s="153">
        <v>47</v>
      </c>
      <c r="J19" s="154">
        <v>13</v>
      </c>
      <c r="K19" s="6" t="s">
        <v>16</v>
      </c>
    </row>
    <row r="20" spans="1:11" x14ac:dyDescent="0.4">
      <c r="A20" s="85">
        <v>2</v>
      </c>
      <c r="B20" s="37">
        <v>60</v>
      </c>
      <c r="C20" s="16" t="s">
        <v>170</v>
      </c>
      <c r="D20" s="16" t="s">
        <v>171</v>
      </c>
      <c r="E20" s="16" t="s">
        <v>44</v>
      </c>
      <c r="F20" s="16" t="s">
        <v>44</v>
      </c>
      <c r="G20" s="38">
        <v>153</v>
      </c>
      <c r="H20" s="17">
        <f t="shared" si="0"/>
        <v>0.69545454545454544</v>
      </c>
      <c r="I20" s="153">
        <v>48</v>
      </c>
      <c r="J20" s="154">
        <v>13</v>
      </c>
      <c r="K20" s="6" t="s">
        <v>16</v>
      </c>
    </row>
    <row r="21" spans="1:11" x14ac:dyDescent="0.4">
      <c r="A21" s="85">
        <v>2</v>
      </c>
      <c r="B21" s="37">
        <v>62</v>
      </c>
      <c r="C21" s="16" t="s">
        <v>172</v>
      </c>
      <c r="D21" s="16" t="s">
        <v>173</v>
      </c>
      <c r="E21" s="16" t="s">
        <v>19</v>
      </c>
      <c r="F21" s="16" t="s">
        <v>147</v>
      </c>
      <c r="G21" s="38">
        <v>143</v>
      </c>
      <c r="H21" s="17">
        <f t="shared" si="0"/>
        <v>0.65</v>
      </c>
      <c r="I21" s="153">
        <v>41</v>
      </c>
      <c r="J21" s="154">
        <v>13</v>
      </c>
      <c r="K21" s="6" t="s">
        <v>16</v>
      </c>
    </row>
    <row r="22" spans="1:11" x14ac:dyDescent="0.4">
      <c r="A22" s="85">
        <v>2</v>
      </c>
      <c r="B22" s="37">
        <v>63</v>
      </c>
      <c r="C22" s="16" t="s">
        <v>174</v>
      </c>
      <c r="D22" s="16" t="s">
        <v>175</v>
      </c>
      <c r="E22" s="16" t="s">
        <v>19</v>
      </c>
      <c r="F22" s="16" t="s">
        <v>150</v>
      </c>
      <c r="G22" s="38">
        <v>148</v>
      </c>
      <c r="H22" s="17">
        <f t="shared" si="0"/>
        <v>0.67272727272727273</v>
      </c>
      <c r="I22" s="153">
        <v>47</v>
      </c>
      <c r="J22" s="154">
        <v>14</v>
      </c>
      <c r="K22" s="6" t="s">
        <v>16</v>
      </c>
    </row>
    <row r="23" spans="1:11" x14ac:dyDescent="0.4">
      <c r="A23" s="85">
        <v>2</v>
      </c>
      <c r="B23" s="37">
        <v>64</v>
      </c>
      <c r="C23" s="16" t="s">
        <v>176</v>
      </c>
      <c r="D23" s="16" t="s">
        <v>177</v>
      </c>
      <c r="E23" s="16" t="s">
        <v>118</v>
      </c>
      <c r="F23" s="16" t="s">
        <v>118</v>
      </c>
      <c r="G23" s="38">
        <v>158</v>
      </c>
      <c r="H23" s="17">
        <f t="shared" si="0"/>
        <v>0.71818181818181814</v>
      </c>
      <c r="I23" s="153">
        <v>51</v>
      </c>
      <c r="J23" s="154">
        <v>15</v>
      </c>
      <c r="K23" s="6" t="s">
        <v>16</v>
      </c>
    </row>
    <row r="24" spans="1:11" x14ac:dyDescent="0.4">
      <c r="A24" s="85">
        <v>2</v>
      </c>
      <c r="B24" s="37">
        <v>65</v>
      </c>
      <c r="C24" s="16" t="s">
        <v>129</v>
      </c>
      <c r="D24" s="16" t="s">
        <v>130</v>
      </c>
      <c r="E24" s="16" t="s">
        <v>14</v>
      </c>
      <c r="F24" s="16" t="s">
        <v>14</v>
      </c>
      <c r="G24" s="38">
        <v>165.5</v>
      </c>
      <c r="H24" s="17">
        <f t="shared" si="0"/>
        <v>0.75227272727272732</v>
      </c>
      <c r="I24" s="153">
        <v>54</v>
      </c>
      <c r="J24" s="154">
        <v>15</v>
      </c>
      <c r="K24" s="6" t="s">
        <v>16</v>
      </c>
    </row>
    <row r="25" spans="1:11" x14ac:dyDescent="0.4">
      <c r="A25" s="85">
        <v>2</v>
      </c>
      <c r="B25" s="37">
        <v>66</v>
      </c>
      <c r="C25" s="16" t="s">
        <v>131</v>
      </c>
      <c r="D25" s="16" t="s">
        <v>132</v>
      </c>
      <c r="E25" s="16" t="s">
        <v>55</v>
      </c>
      <c r="F25" s="16" t="s">
        <v>153</v>
      </c>
      <c r="G25" s="38">
        <v>149</v>
      </c>
      <c r="H25" s="17">
        <f t="shared" si="0"/>
        <v>0.67727272727272725</v>
      </c>
      <c r="I25" s="153">
        <v>46</v>
      </c>
      <c r="J25" s="154">
        <v>13</v>
      </c>
      <c r="K25" s="6" t="s">
        <v>16</v>
      </c>
    </row>
    <row r="26" spans="1:11" x14ac:dyDescent="0.4">
      <c r="A26" s="85">
        <v>2</v>
      </c>
      <c r="B26" s="37">
        <v>68</v>
      </c>
      <c r="C26" s="16" t="s">
        <v>133</v>
      </c>
      <c r="D26" s="16" t="s">
        <v>134</v>
      </c>
      <c r="E26" s="16" t="s">
        <v>35</v>
      </c>
      <c r="F26" s="16" t="s">
        <v>35</v>
      </c>
      <c r="G26" s="38">
        <v>152.5</v>
      </c>
      <c r="H26" s="17">
        <f t="shared" si="0"/>
        <v>0.69318181818181823</v>
      </c>
      <c r="I26" s="153">
        <v>47</v>
      </c>
      <c r="J26" s="154">
        <v>13</v>
      </c>
      <c r="K26" s="6" t="s">
        <v>16</v>
      </c>
    </row>
    <row r="27" spans="1:11" x14ac:dyDescent="0.4">
      <c r="A27" s="85">
        <v>2</v>
      </c>
      <c r="B27" s="37">
        <v>69</v>
      </c>
      <c r="C27" s="16" t="s">
        <v>135</v>
      </c>
      <c r="D27" s="16" t="s">
        <v>136</v>
      </c>
      <c r="E27" s="16" t="s">
        <v>114</v>
      </c>
      <c r="F27" s="16" t="s">
        <v>114</v>
      </c>
      <c r="G27" s="38">
        <v>150.5</v>
      </c>
      <c r="H27" s="17">
        <f t="shared" si="0"/>
        <v>0.68409090909090908</v>
      </c>
      <c r="I27" s="153">
        <v>49</v>
      </c>
      <c r="J27" s="154">
        <v>14</v>
      </c>
      <c r="K27" s="6" t="s">
        <v>16</v>
      </c>
    </row>
    <row r="28" spans="1:11" x14ac:dyDescent="0.4">
      <c r="A28" s="85">
        <v>2</v>
      </c>
      <c r="B28" s="37">
        <v>70</v>
      </c>
      <c r="C28" s="16" t="s">
        <v>178</v>
      </c>
      <c r="D28" s="16" t="s">
        <v>179</v>
      </c>
      <c r="E28" s="16" t="s">
        <v>44</v>
      </c>
      <c r="F28" s="16" t="s">
        <v>44</v>
      </c>
      <c r="G28" s="38">
        <v>149</v>
      </c>
      <c r="H28" s="17">
        <f t="shared" si="0"/>
        <v>0.67727272727272725</v>
      </c>
      <c r="I28" s="153">
        <v>48</v>
      </c>
      <c r="J28" s="154">
        <v>14</v>
      </c>
      <c r="K28" s="6" t="s">
        <v>16</v>
      </c>
    </row>
    <row r="29" spans="1:11" x14ac:dyDescent="0.4">
      <c r="A29" s="85">
        <v>2</v>
      </c>
      <c r="B29" s="37">
        <v>71</v>
      </c>
      <c r="C29" s="16" t="s">
        <v>137</v>
      </c>
      <c r="D29" s="16" t="s">
        <v>138</v>
      </c>
      <c r="E29" s="16" t="s">
        <v>52</v>
      </c>
      <c r="F29" s="16" t="s">
        <v>41</v>
      </c>
      <c r="G29" s="38">
        <v>157.5</v>
      </c>
      <c r="H29" s="17">
        <f t="shared" si="0"/>
        <v>0.71590909090909094</v>
      </c>
      <c r="I29" s="153">
        <v>47</v>
      </c>
      <c r="J29" s="154">
        <v>13</v>
      </c>
      <c r="K29" s="6" t="s">
        <v>16</v>
      </c>
    </row>
    <row r="30" spans="1:11" x14ac:dyDescent="0.4">
      <c r="A30" s="85">
        <v>2</v>
      </c>
      <c r="B30" s="37">
        <v>72</v>
      </c>
      <c r="C30" s="16" t="s">
        <v>160</v>
      </c>
      <c r="D30" s="16" t="s">
        <v>180</v>
      </c>
      <c r="E30" s="16" t="s">
        <v>19</v>
      </c>
      <c r="F30" s="16" t="s">
        <v>150</v>
      </c>
      <c r="G30" s="38">
        <v>164</v>
      </c>
      <c r="H30" s="17">
        <f t="shared" si="0"/>
        <v>0.74545454545454548</v>
      </c>
      <c r="I30" s="153">
        <v>53</v>
      </c>
      <c r="J30" s="154">
        <v>14</v>
      </c>
      <c r="K30" s="6" t="s">
        <v>16</v>
      </c>
    </row>
    <row r="31" spans="1:11" x14ac:dyDescent="0.4">
      <c r="A31" s="85">
        <v>2</v>
      </c>
      <c r="B31" s="37">
        <v>73</v>
      </c>
      <c r="C31" s="16" t="s">
        <v>181</v>
      </c>
      <c r="D31" s="16" t="s">
        <v>182</v>
      </c>
      <c r="E31" s="16" t="s">
        <v>19</v>
      </c>
      <c r="F31" s="16" t="s">
        <v>147</v>
      </c>
      <c r="G31" s="38">
        <v>146.5</v>
      </c>
      <c r="H31" s="17">
        <f t="shared" si="0"/>
        <v>0.66590909090909089</v>
      </c>
      <c r="I31" s="153">
        <v>47</v>
      </c>
      <c r="J31" s="154">
        <v>13</v>
      </c>
      <c r="K31" s="6" t="s">
        <v>16</v>
      </c>
    </row>
    <row r="32" spans="1:11" x14ac:dyDescent="0.4">
      <c r="A32" s="85">
        <v>2</v>
      </c>
      <c r="B32" s="37">
        <v>74</v>
      </c>
      <c r="C32" s="16" t="s">
        <v>139</v>
      </c>
      <c r="D32" s="16" t="s">
        <v>140</v>
      </c>
      <c r="E32" s="16" t="s">
        <v>19</v>
      </c>
      <c r="F32" s="16" t="s">
        <v>150</v>
      </c>
      <c r="G32" s="38">
        <v>168</v>
      </c>
      <c r="H32" s="17">
        <f t="shared" si="0"/>
        <v>0.76363636363636367</v>
      </c>
      <c r="I32" s="153">
        <v>54</v>
      </c>
      <c r="J32" s="154">
        <v>15</v>
      </c>
      <c r="K32" s="6" t="s">
        <v>16</v>
      </c>
    </row>
    <row r="33" spans="1:11" x14ac:dyDescent="0.4">
      <c r="A33" s="85">
        <v>2</v>
      </c>
      <c r="B33" s="37">
        <v>75</v>
      </c>
      <c r="C33" s="16" t="s">
        <v>183</v>
      </c>
      <c r="D33" s="16" t="s">
        <v>184</v>
      </c>
      <c r="E33" s="16" t="s">
        <v>118</v>
      </c>
      <c r="F33" s="16" t="s">
        <v>118</v>
      </c>
      <c r="G33" s="38">
        <v>139</v>
      </c>
      <c r="H33" s="17">
        <f t="shared" si="0"/>
        <v>0.63181818181818183</v>
      </c>
      <c r="I33" s="153">
        <v>49</v>
      </c>
      <c r="J33" s="154">
        <v>12</v>
      </c>
      <c r="K33" s="6" t="s">
        <v>16</v>
      </c>
    </row>
    <row r="34" spans="1:11" x14ac:dyDescent="0.4">
      <c r="A34" s="85">
        <v>2</v>
      </c>
      <c r="B34" s="37">
        <v>76</v>
      </c>
      <c r="C34" s="16" t="s">
        <v>141</v>
      </c>
      <c r="D34" s="16" t="s">
        <v>142</v>
      </c>
      <c r="E34" s="16" t="s">
        <v>14</v>
      </c>
      <c r="F34" s="16" t="s">
        <v>14</v>
      </c>
      <c r="G34" s="38">
        <v>149.5</v>
      </c>
      <c r="H34" s="17">
        <f t="shared" si="0"/>
        <v>0.67954545454545456</v>
      </c>
      <c r="I34" s="153">
        <v>47</v>
      </c>
      <c r="J34" s="154">
        <v>13</v>
      </c>
      <c r="K34" s="6" t="s">
        <v>16</v>
      </c>
    </row>
    <row r="35" spans="1:11" x14ac:dyDescent="0.4">
      <c r="A35" s="85">
        <v>2</v>
      </c>
      <c r="B35" s="37">
        <v>77</v>
      </c>
      <c r="C35" s="16" t="s">
        <v>143</v>
      </c>
      <c r="D35" s="16" t="s">
        <v>144</v>
      </c>
      <c r="E35" s="16" t="s">
        <v>55</v>
      </c>
      <c r="F35" s="16" t="s">
        <v>153</v>
      </c>
      <c r="G35" s="38">
        <v>145</v>
      </c>
      <c r="H35" s="17">
        <f t="shared" si="0"/>
        <v>0.65909090909090906</v>
      </c>
      <c r="I35" s="153">
        <v>46</v>
      </c>
      <c r="J35" s="154">
        <v>13</v>
      </c>
      <c r="K35" s="6" t="s">
        <v>16</v>
      </c>
    </row>
    <row r="36" spans="1:11" ht="14.25" customHeight="1" x14ac:dyDescent="0.4">
      <c r="A36" s="85">
        <v>2</v>
      </c>
      <c r="B36" s="37">
        <v>79</v>
      </c>
      <c r="C36" s="16" t="s">
        <v>185</v>
      </c>
      <c r="D36" s="16" t="s">
        <v>186</v>
      </c>
      <c r="E36" s="16" t="s">
        <v>35</v>
      </c>
      <c r="F36" s="16" t="s">
        <v>35</v>
      </c>
      <c r="G36" s="38">
        <v>152.5</v>
      </c>
      <c r="H36" s="17">
        <f t="shared" si="0"/>
        <v>0.69318181818181823</v>
      </c>
      <c r="I36" s="153">
        <v>48.5</v>
      </c>
      <c r="J36" s="154">
        <v>14</v>
      </c>
      <c r="K36" s="6" t="s">
        <v>16</v>
      </c>
    </row>
    <row r="37" spans="1:11" ht="14.25" customHeight="1" x14ac:dyDescent="0.4">
      <c r="A37" s="85">
        <v>2</v>
      </c>
      <c r="B37" s="37">
        <v>80</v>
      </c>
      <c r="C37" s="16" t="s">
        <v>187</v>
      </c>
      <c r="D37" s="16" t="s">
        <v>188</v>
      </c>
      <c r="E37" s="16" t="s">
        <v>114</v>
      </c>
      <c r="F37" s="16" t="s">
        <v>114</v>
      </c>
      <c r="G37" s="38">
        <v>147</v>
      </c>
      <c r="H37" s="17">
        <f t="shared" si="0"/>
        <v>0.66818181818181821</v>
      </c>
      <c r="I37" s="153">
        <v>47</v>
      </c>
      <c r="J37" s="154">
        <v>13</v>
      </c>
      <c r="K37" s="6" t="s">
        <v>16</v>
      </c>
    </row>
    <row r="38" spans="1:11" ht="14.25" customHeight="1" x14ac:dyDescent="0.4">
      <c r="A38" s="85">
        <v>2</v>
      </c>
      <c r="B38" s="37">
        <v>81</v>
      </c>
      <c r="C38" s="16" t="s">
        <v>189</v>
      </c>
      <c r="D38" s="16" t="s">
        <v>190</v>
      </c>
      <c r="E38" s="16" t="s">
        <v>44</v>
      </c>
      <c r="F38" s="16" t="s">
        <v>44</v>
      </c>
      <c r="G38" s="38">
        <v>151</v>
      </c>
      <c r="H38" s="17">
        <f t="shared" si="0"/>
        <v>0.6863636363636364</v>
      </c>
      <c r="I38" s="153">
        <v>48.5</v>
      </c>
      <c r="J38" s="154">
        <v>13</v>
      </c>
      <c r="K38" s="6" t="s">
        <v>16</v>
      </c>
    </row>
    <row r="39" spans="1:11" ht="14.25" customHeight="1" x14ac:dyDescent="0.4">
      <c r="A39" s="85">
        <v>2</v>
      </c>
      <c r="B39" s="37">
        <v>147</v>
      </c>
      <c r="C39" s="16" t="s">
        <v>191</v>
      </c>
      <c r="D39" s="16" t="s">
        <v>192</v>
      </c>
      <c r="E39" s="16" t="s">
        <v>114</v>
      </c>
      <c r="F39" s="16" t="s">
        <v>193</v>
      </c>
      <c r="G39" s="38"/>
      <c r="H39" s="17" t="str">
        <f t="shared" si="0"/>
        <v xml:space="preserve"> </v>
      </c>
      <c r="I39" s="153"/>
      <c r="J39" s="154"/>
    </row>
    <row r="40" spans="1:11" ht="14.25" customHeight="1" x14ac:dyDescent="0.4">
      <c r="A40" s="43"/>
      <c r="B40" s="43"/>
      <c r="C40" s="44"/>
      <c r="D40" s="44"/>
      <c r="E40" s="44"/>
      <c r="F40" s="45"/>
      <c r="G40" s="31"/>
      <c r="H40" s="156"/>
      <c r="I40" s="156"/>
      <c r="J40" s="31"/>
    </row>
    <row r="41" spans="1:11" ht="14.25" customHeight="1" x14ac:dyDescent="0.35">
      <c r="A41" s="97"/>
      <c r="B41" s="97"/>
      <c r="G41" s="34"/>
      <c r="H41" s="135"/>
      <c r="I41" s="135"/>
      <c r="J41" s="34"/>
    </row>
    <row r="42" spans="1:11" ht="14.25" customHeight="1" x14ac:dyDescent="0.35">
      <c r="A42" s="97"/>
      <c r="B42" s="97"/>
      <c r="C42" s="36"/>
      <c r="D42" s="36"/>
      <c r="E42" s="36"/>
      <c r="F42" s="36"/>
      <c r="G42" s="34"/>
      <c r="H42" s="135"/>
      <c r="I42" s="135"/>
      <c r="J42" s="34"/>
    </row>
    <row r="43" spans="1:11" ht="14.25" customHeight="1" x14ac:dyDescent="0.35">
      <c r="A43" s="97"/>
      <c r="B43" s="97"/>
      <c r="C43" s="36"/>
      <c r="D43" s="36"/>
      <c r="E43" s="36"/>
      <c r="F43" s="36"/>
      <c r="G43" s="34"/>
      <c r="H43" s="135"/>
      <c r="I43" s="135"/>
      <c r="J43" s="34"/>
    </row>
    <row r="44" spans="1:11" ht="14.25" customHeight="1" x14ac:dyDescent="0.35">
      <c r="A44" s="97"/>
      <c r="B44" s="97"/>
      <c r="C44" s="36"/>
      <c r="D44" s="36"/>
      <c r="E44" s="36"/>
      <c r="F44" s="36"/>
      <c r="G44" s="34"/>
      <c r="H44" s="135"/>
      <c r="I44" s="135"/>
      <c r="J44" s="34"/>
    </row>
    <row r="45" spans="1:11" ht="14.25" customHeight="1" x14ac:dyDescent="0.35">
      <c r="A45" s="97"/>
      <c r="B45" s="97"/>
      <c r="C45" s="36"/>
      <c r="D45" s="36"/>
      <c r="E45" s="36"/>
      <c r="F45" s="36"/>
      <c r="G45" s="34"/>
      <c r="H45" s="135"/>
      <c r="I45" s="135"/>
      <c r="J45" s="34"/>
    </row>
    <row r="46" spans="1:11" ht="14.25" customHeight="1" x14ac:dyDescent="0.35">
      <c r="A46" s="97"/>
      <c r="B46" s="97"/>
      <c r="C46" s="36"/>
      <c r="D46" s="36"/>
      <c r="E46" s="36"/>
      <c r="F46" s="36"/>
      <c r="G46" s="34"/>
      <c r="H46" s="135"/>
      <c r="I46" s="135"/>
      <c r="J46" s="34"/>
    </row>
    <row r="47" spans="1:11" x14ac:dyDescent="0.35">
      <c r="A47" s="97"/>
      <c r="B47" s="97"/>
      <c r="C47" s="36"/>
      <c r="D47" s="36"/>
      <c r="E47" s="36"/>
      <c r="F47" s="36"/>
      <c r="G47" s="34"/>
      <c r="H47" s="135"/>
      <c r="I47" s="135"/>
      <c r="J47" s="34"/>
    </row>
    <row r="48" spans="1:11" x14ac:dyDescent="0.35">
      <c r="A48" s="97"/>
      <c r="B48" s="97"/>
      <c r="C48" s="36"/>
      <c r="D48" s="36"/>
      <c r="E48" s="36"/>
      <c r="F48" s="36"/>
      <c r="G48" s="34"/>
      <c r="H48" s="135"/>
      <c r="I48" s="135"/>
      <c r="J48" s="34"/>
    </row>
    <row r="49" spans="1:10" x14ac:dyDescent="0.35">
      <c r="A49" s="97"/>
      <c r="B49" s="97"/>
      <c r="C49" s="36"/>
      <c r="D49" s="36"/>
      <c r="E49" s="36"/>
      <c r="F49" s="36"/>
      <c r="G49" s="34"/>
      <c r="H49" s="135"/>
      <c r="I49" s="135"/>
      <c r="J49" s="34"/>
    </row>
    <row r="50" spans="1:10" x14ac:dyDescent="0.35">
      <c r="A50" s="97"/>
      <c r="B50" s="97"/>
      <c r="C50" s="36"/>
      <c r="D50" s="36"/>
      <c r="E50" s="36"/>
      <c r="F50" s="36"/>
      <c r="G50" s="34"/>
      <c r="H50" s="135"/>
      <c r="I50" s="135"/>
      <c r="J50" s="34"/>
    </row>
    <row r="51" spans="1:10" x14ac:dyDescent="0.35">
      <c r="A51" s="97"/>
      <c r="B51" s="97"/>
      <c r="C51" s="36"/>
      <c r="D51" s="36"/>
      <c r="E51" s="36"/>
      <c r="F51" s="36"/>
      <c r="G51" s="34"/>
      <c r="H51" s="135"/>
      <c r="I51" s="135"/>
      <c r="J51" s="34"/>
    </row>
  </sheetData>
  <printOptions horizontalCentered="1" gridLines="1"/>
  <pageMargins left="0.7" right="0.7" top="0.75" bottom="0.75" header="0" footer="0"/>
  <pageSetup paperSize="9" pageOrder="overThenDown" orientation="landscape" cellComments="atEnd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27"/>
  <sheetViews>
    <sheetView workbookViewId="0"/>
  </sheetViews>
  <sheetFormatPr defaultColWidth="14.3828125" defaultRowHeight="15" customHeight="1" x14ac:dyDescent="0.25"/>
  <cols>
    <col min="1" max="1" width="9.3828125" customWidth="1"/>
    <col min="3" max="3" width="24.3046875" customWidth="1"/>
    <col min="4" max="4" width="25.15234375" customWidth="1"/>
    <col min="5" max="5" width="39.3828125" customWidth="1"/>
  </cols>
  <sheetData>
    <row r="1" spans="1:27" ht="12.45" x14ac:dyDescent="0.3">
      <c r="A1" s="1"/>
      <c r="B1" s="1"/>
      <c r="C1" s="1"/>
      <c r="D1" s="1"/>
      <c r="E1" s="1"/>
      <c r="F1" s="2"/>
      <c r="G1" s="3"/>
      <c r="H1" s="4"/>
      <c r="I1" s="5"/>
    </row>
    <row r="2" spans="1:27" ht="12.45" x14ac:dyDescent="0.3">
      <c r="A2" s="1"/>
      <c r="B2" s="1"/>
      <c r="C2" s="1"/>
      <c r="D2" s="1"/>
      <c r="E2" s="1"/>
      <c r="F2" s="2"/>
      <c r="G2" s="3"/>
      <c r="H2" s="4"/>
      <c r="I2" s="5"/>
    </row>
    <row r="3" spans="1:27" ht="12.45" x14ac:dyDescent="0.3">
      <c r="A3" s="1"/>
      <c r="B3" s="1"/>
      <c r="C3" s="1"/>
      <c r="D3" s="1"/>
      <c r="E3" s="1"/>
      <c r="F3" s="2"/>
      <c r="G3" s="3">
        <v>200</v>
      </c>
      <c r="H3" s="4"/>
      <c r="I3" s="5"/>
    </row>
    <row r="4" spans="1:27" ht="12.45" x14ac:dyDescent="0.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7</v>
      </c>
      <c r="G4" s="9" t="s">
        <v>8</v>
      </c>
      <c r="H4" s="10" t="s">
        <v>46</v>
      </c>
      <c r="I4" s="11" t="s">
        <v>47</v>
      </c>
    </row>
    <row r="5" spans="1:27" ht="13.75" x14ac:dyDescent="0.3">
      <c r="A5" s="12"/>
      <c r="B5" s="13"/>
      <c r="C5" s="1"/>
      <c r="D5" s="151"/>
      <c r="E5" s="14"/>
      <c r="F5" s="38"/>
      <c r="G5" s="152"/>
      <c r="H5" s="153"/>
      <c r="I5" s="155"/>
    </row>
    <row r="6" spans="1:27" ht="15" customHeight="1" x14ac:dyDescent="0.4">
      <c r="A6" s="24">
        <v>6</v>
      </c>
      <c r="B6" s="15">
        <v>88</v>
      </c>
      <c r="C6" s="16" t="s">
        <v>194</v>
      </c>
      <c r="D6" s="16" t="s">
        <v>195</v>
      </c>
      <c r="E6" s="16" t="s">
        <v>58</v>
      </c>
      <c r="F6" s="62"/>
      <c r="G6" s="17" t="str">
        <f t="shared" ref="G6:G25" si="0">IF(F6=0," ",F6/G$3)</f>
        <v xml:space="preserve"> </v>
      </c>
      <c r="H6" s="39"/>
      <c r="I6" s="39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7" ht="15" customHeight="1" x14ac:dyDescent="0.4">
      <c r="A7" s="24">
        <v>6</v>
      </c>
      <c r="B7" s="15">
        <v>137</v>
      </c>
      <c r="C7" s="16" t="s">
        <v>196</v>
      </c>
      <c r="D7" s="16" t="s">
        <v>197</v>
      </c>
      <c r="E7" s="16" t="s">
        <v>52</v>
      </c>
      <c r="F7" s="62">
        <v>112</v>
      </c>
      <c r="G7" s="17">
        <f t="shared" si="0"/>
        <v>0.56000000000000005</v>
      </c>
      <c r="H7" s="39">
        <v>31</v>
      </c>
      <c r="I7" s="39">
        <v>11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7" ht="15" customHeight="1" x14ac:dyDescent="0.4">
      <c r="A8" s="24">
        <v>6</v>
      </c>
      <c r="B8" s="15">
        <v>99</v>
      </c>
      <c r="C8" s="16" t="s">
        <v>198</v>
      </c>
      <c r="D8" s="16" t="s">
        <v>199</v>
      </c>
      <c r="E8" s="16" t="s">
        <v>19</v>
      </c>
      <c r="F8" s="62">
        <v>123.5</v>
      </c>
      <c r="G8" s="17">
        <f t="shared" si="0"/>
        <v>0.61750000000000005</v>
      </c>
      <c r="H8" s="39">
        <v>34</v>
      </c>
      <c r="I8" s="39">
        <v>12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7" ht="15" customHeight="1" x14ac:dyDescent="0.4">
      <c r="A9" s="24">
        <v>6</v>
      </c>
      <c r="B9" s="15">
        <v>100</v>
      </c>
      <c r="C9" s="16" t="s">
        <v>200</v>
      </c>
      <c r="D9" s="16" t="s">
        <v>201</v>
      </c>
      <c r="E9" s="16" t="s">
        <v>55</v>
      </c>
      <c r="F9" s="62">
        <v>131</v>
      </c>
      <c r="G9" s="17">
        <f t="shared" si="0"/>
        <v>0.65500000000000003</v>
      </c>
      <c r="H9" s="39">
        <v>37</v>
      </c>
      <c r="I9" s="39">
        <v>14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ht="15" customHeight="1" x14ac:dyDescent="0.4">
      <c r="A10" s="24">
        <v>6</v>
      </c>
      <c r="B10" s="15">
        <v>121</v>
      </c>
      <c r="C10" s="16" t="s">
        <v>202</v>
      </c>
      <c r="D10" s="16" t="s">
        <v>203</v>
      </c>
      <c r="E10" s="16" t="s">
        <v>52</v>
      </c>
      <c r="F10" s="62">
        <v>118</v>
      </c>
      <c r="G10" s="17">
        <f t="shared" si="0"/>
        <v>0.59</v>
      </c>
      <c r="H10" s="39">
        <v>33</v>
      </c>
      <c r="I10" s="39">
        <v>12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</row>
    <row r="11" spans="1:27" ht="15" customHeight="1" x14ac:dyDescent="0.4">
      <c r="A11" s="24">
        <v>6</v>
      </c>
      <c r="B11" s="15">
        <v>106</v>
      </c>
      <c r="C11" s="16" t="s">
        <v>204</v>
      </c>
      <c r="D11" s="16" t="s">
        <v>205</v>
      </c>
      <c r="E11" s="16" t="s">
        <v>35</v>
      </c>
      <c r="F11" s="62">
        <v>0</v>
      </c>
      <c r="G11" s="17" t="str">
        <f t="shared" si="0"/>
        <v xml:space="preserve"> </v>
      </c>
      <c r="H11" s="27"/>
      <c r="I11" s="94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</row>
    <row r="12" spans="1:27" ht="15" customHeight="1" x14ac:dyDescent="0.4">
      <c r="A12" s="24">
        <v>6</v>
      </c>
      <c r="B12" s="15">
        <v>107</v>
      </c>
      <c r="C12" s="16" t="s">
        <v>206</v>
      </c>
      <c r="D12" s="16" t="s">
        <v>207</v>
      </c>
      <c r="E12" s="16" t="s">
        <v>114</v>
      </c>
      <c r="F12" s="62">
        <v>123.5</v>
      </c>
      <c r="G12" s="17">
        <f t="shared" si="0"/>
        <v>0.61750000000000005</v>
      </c>
      <c r="H12" s="27">
        <v>35</v>
      </c>
      <c r="I12" s="94">
        <v>13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</row>
    <row r="13" spans="1:27" ht="15" customHeight="1" x14ac:dyDescent="0.4">
      <c r="A13" s="24">
        <v>6</v>
      </c>
      <c r="B13" s="15">
        <v>109</v>
      </c>
      <c r="C13" s="16" t="s">
        <v>208</v>
      </c>
      <c r="D13" s="16" t="s">
        <v>209</v>
      </c>
      <c r="E13" s="16" t="s">
        <v>35</v>
      </c>
      <c r="F13" s="62">
        <v>125</v>
      </c>
      <c r="G13" s="17">
        <f t="shared" si="0"/>
        <v>0.625</v>
      </c>
      <c r="H13" s="27">
        <v>34.5</v>
      </c>
      <c r="I13" s="94">
        <v>13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  <row r="14" spans="1:27" ht="15" customHeight="1" x14ac:dyDescent="0.4">
      <c r="A14" s="24">
        <v>6</v>
      </c>
      <c r="B14" s="15">
        <v>111</v>
      </c>
      <c r="C14" s="16" t="s">
        <v>210</v>
      </c>
      <c r="D14" s="16" t="s">
        <v>211</v>
      </c>
      <c r="E14" s="16" t="s">
        <v>19</v>
      </c>
      <c r="F14" s="62">
        <v>94</v>
      </c>
      <c r="G14" s="17">
        <f t="shared" si="0"/>
        <v>0.47</v>
      </c>
      <c r="H14" s="27">
        <v>29</v>
      </c>
      <c r="I14" s="94">
        <v>11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27" ht="15" customHeight="1" x14ac:dyDescent="0.4">
      <c r="A15" s="24">
        <v>6</v>
      </c>
      <c r="B15" s="15">
        <v>120</v>
      </c>
      <c r="C15" s="16" t="s">
        <v>212</v>
      </c>
      <c r="D15" s="16" t="s">
        <v>213</v>
      </c>
      <c r="E15" s="16" t="s">
        <v>214</v>
      </c>
      <c r="F15" s="62">
        <v>101.5</v>
      </c>
      <c r="G15" s="17">
        <f t="shared" si="0"/>
        <v>0.50749999999999995</v>
      </c>
      <c r="H15" s="27">
        <v>28</v>
      </c>
      <c r="I15" s="94">
        <v>10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27" ht="15" customHeight="1" x14ac:dyDescent="0.4">
      <c r="A16" s="24">
        <v>6</v>
      </c>
      <c r="B16" s="15">
        <v>123</v>
      </c>
      <c r="C16" s="16" t="s">
        <v>215</v>
      </c>
      <c r="D16" s="16" t="s">
        <v>216</v>
      </c>
      <c r="E16" s="16" t="s">
        <v>114</v>
      </c>
      <c r="F16" s="62">
        <v>119</v>
      </c>
      <c r="G16" s="17">
        <f t="shared" si="0"/>
        <v>0.59499999999999997</v>
      </c>
      <c r="H16" s="27">
        <v>33</v>
      </c>
      <c r="I16" s="94">
        <v>12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</row>
    <row r="17" spans="1:27" ht="15" customHeight="1" x14ac:dyDescent="0.4">
      <c r="A17" s="24">
        <v>6</v>
      </c>
      <c r="B17" s="15">
        <v>130</v>
      </c>
      <c r="C17" s="16" t="s">
        <v>217</v>
      </c>
      <c r="D17" s="16" t="s">
        <v>218</v>
      </c>
      <c r="E17" s="16" t="s">
        <v>219</v>
      </c>
      <c r="F17" s="62">
        <v>120</v>
      </c>
      <c r="G17" s="17">
        <f t="shared" si="0"/>
        <v>0.6</v>
      </c>
      <c r="H17" s="27">
        <v>33</v>
      </c>
      <c r="I17" s="94">
        <v>12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</row>
    <row r="18" spans="1:27" ht="15" customHeight="1" x14ac:dyDescent="0.4">
      <c r="A18" s="24">
        <v>6</v>
      </c>
      <c r="B18" s="15">
        <v>138</v>
      </c>
      <c r="C18" s="16" t="s">
        <v>220</v>
      </c>
      <c r="D18" s="16" t="s">
        <v>221</v>
      </c>
      <c r="E18" s="16" t="s">
        <v>55</v>
      </c>
      <c r="F18" s="62">
        <v>125</v>
      </c>
      <c r="G18" s="17">
        <f t="shared" si="0"/>
        <v>0.625</v>
      </c>
      <c r="H18" s="27">
        <v>34</v>
      </c>
      <c r="I18" s="94">
        <v>13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spans="1:27" ht="15" customHeight="1" x14ac:dyDescent="0.4">
      <c r="A19" s="24">
        <v>6</v>
      </c>
      <c r="B19" s="15">
        <v>139</v>
      </c>
      <c r="C19" s="16" t="s">
        <v>222</v>
      </c>
      <c r="D19" s="16" t="s">
        <v>223</v>
      </c>
      <c r="E19" s="16" t="s">
        <v>114</v>
      </c>
      <c r="F19" s="62">
        <v>124</v>
      </c>
      <c r="G19" s="17">
        <f t="shared" si="0"/>
        <v>0.62</v>
      </c>
      <c r="H19" s="27">
        <v>34.5</v>
      </c>
      <c r="I19" s="94">
        <v>13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15" customHeight="1" x14ac:dyDescent="0.4">
      <c r="A20" s="24">
        <v>6</v>
      </c>
      <c r="B20" s="15">
        <v>141</v>
      </c>
      <c r="C20" s="16" t="s">
        <v>224</v>
      </c>
      <c r="D20" s="16" t="s">
        <v>225</v>
      </c>
      <c r="E20" s="16" t="s">
        <v>35</v>
      </c>
      <c r="F20" s="62"/>
      <c r="G20" s="17" t="str">
        <f t="shared" si="0"/>
        <v xml:space="preserve"> </v>
      </c>
      <c r="H20" s="27"/>
      <c r="I20" s="94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ht="15" customHeight="1" x14ac:dyDescent="0.4">
      <c r="A21" s="24">
        <v>6</v>
      </c>
      <c r="B21" s="15">
        <v>143</v>
      </c>
      <c r="C21" s="16" t="s">
        <v>226</v>
      </c>
      <c r="D21" s="16" t="s">
        <v>227</v>
      </c>
      <c r="E21" s="16" t="s">
        <v>19</v>
      </c>
      <c r="F21" s="62">
        <v>102.5</v>
      </c>
      <c r="G21" s="17">
        <f t="shared" si="0"/>
        <v>0.51249999999999996</v>
      </c>
      <c r="H21" s="27">
        <v>29</v>
      </c>
      <c r="I21" s="94">
        <v>11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7" ht="15" customHeight="1" x14ac:dyDescent="0.4">
      <c r="A22" s="24">
        <v>6</v>
      </c>
      <c r="B22" s="15">
        <v>145</v>
      </c>
      <c r="C22" s="16" t="s">
        <v>228</v>
      </c>
      <c r="D22" s="16" t="s">
        <v>229</v>
      </c>
      <c r="E22" s="16" t="s">
        <v>19</v>
      </c>
      <c r="F22" s="62">
        <v>103</v>
      </c>
      <c r="G22" s="17">
        <f t="shared" si="0"/>
        <v>0.51500000000000001</v>
      </c>
      <c r="H22" s="27">
        <v>29</v>
      </c>
      <c r="I22" s="94">
        <v>10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15" customHeight="1" x14ac:dyDescent="0.4">
      <c r="A23" s="24">
        <v>6</v>
      </c>
      <c r="B23" s="15">
        <v>146</v>
      </c>
      <c r="C23" s="16" t="s">
        <v>230</v>
      </c>
      <c r="D23" s="16" t="s">
        <v>231</v>
      </c>
      <c r="E23" s="16" t="s">
        <v>19</v>
      </c>
      <c r="F23" s="62">
        <v>104</v>
      </c>
      <c r="G23" s="17">
        <f t="shared" si="0"/>
        <v>0.52</v>
      </c>
      <c r="H23" s="27">
        <v>29</v>
      </c>
      <c r="I23" s="94">
        <v>11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x14ac:dyDescent="0.4">
      <c r="A24" s="24">
        <v>6</v>
      </c>
      <c r="B24" s="15">
        <v>112</v>
      </c>
      <c r="C24" s="16" t="s">
        <v>232</v>
      </c>
      <c r="D24" s="16" t="s">
        <v>233</v>
      </c>
      <c r="E24" s="16" t="s">
        <v>234</v>
      </c>
      <c r="F24" s="62">
        <v>122</v>
      </c>
      <c r="G24" s="17">
        <f t="shared" si="0"/>
        <v>0.61</v>
      </c>
      <c r="H24" s="27">
        <v>32</v>
      </c>
      <c r="I24" s="94">
        <v>13</v>
      </c>
    </row>
    <row r="25" spans="1:27" x14ac:dyDescent="0.4">
      <c r="A25" s="24"/>
      <c r="B25" s="15"/>
      <c r="C25" s="16"/>
      <c r="D25" s="16"/>
      <c r="E25" s="16"/>
      <c r="F25" s="62"/>
      <c r="G25" s="17" t="str">
        <f t="shared" si="0"/>
        <v xml:space="preserve"> </v>
      </c>
      <c r="H25" s="27"/>
      <c r="I25" s="94"/>
    </row>
    <row r="26" spans="1:27" x14ac:dyDescent="0.4">
      <c r="A26" s="24"/>
      <c r="B26" s="15"/>
      <c r="C26" s="16"/>
      <c r="D26" s="16"/>
      <c r="E26" s="16"/>
      <c r="F26" s="62"/>
      <c r="G26" s="17"/>
      <c r="H26" s="27"/>
      <c r="I26" s="94"/>
    </row>
    <row r="27" spans="1:27" x14ac:dyDescent="0.4">
      <c r="A27" s="24"/>
      <c r="B27" s="15"/>
      <c r="C27" s="16"/>
      <c r="D27" s="16"/>
      <c r="E27" s="16"/>
      <c r="F27" s="62"/>
      <c r="G27" s="17"/>
      <c r="H27" s="27"/>
      <c r="I27" s="94"/>
    </row>
  </sheetData>
  <pageMargins left="0.7" right="0.7" top="0.75" bottom="0.75" header="0" footer="0"/>
  <pageSetup paperSize="9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B78"/>
  <sheetViews>
    <sheetView workbookViewId="0"/>
  </sheetViews>
  <sheetFormatPr defaultColWidth="14.3828125" defaultRowHeight="15" customHeight="1" x14ac:dyDescent="0.25"/>
  <cols>
    <col min="1" max="1" width="7.15234375" customWidth="1"/>
    <col min="3" max="3" width="17" customWidth="1"/>
    <col min="4" max="4" width="21.3046875" customWidth="1"/>
    <col min="5" max="5" width="32.15234375" customWidth="1"/>
    <col min="6" max="6" width="31" customWidth="1"/>
  </cols>
  <sheetData>
    <row r="1" spans="1:28" ht="12.45" x14ac:dyDescent="0.3">
      <c r="A1" s="1"/>
      <c r="B1" s="1"/>
      <c r="C1" s="1"/>
      <c r="D1" s="1"/>
      <c r="E1" s="1"/>
      <c r="F1" s="1"/>
      <c r="G1" s="2"/>
      <c r="H1" s="3">
        <v>240</v>
      </c>
      <c r="I1" s="4"/>
      <c r="J1" s="5"/>
    </row>
    <row r="2" spans="1:28" ht="12.45" x14ac:dyDescent="0.3">
      <c r="A2" s="7" t="s">
        <v>1</v>
      </c>
      <c r="B2" s="7" t="s">
        <v>2</v>
      </c>
      <c r="C2" s="7" t="s">
        <v>3</v>
      </c>
      <c r="D2" s="7" t="s">
        <v>4</v>
      </c>
      <c r="E2" s="7" t="s">
        <v>64</v>
      </c>
      <c r="F2" s="7" t="s">
        <v>6</v>
      </c>
      <c r="G2" s="8" t="s">
        <v>7</v>
      </c>
      <c r="H2" s="9" t="s">
        <v>8</v>
      </c>
      <c r="I2" s="10" t="s">
        <v>46</v>
      </c>
      <c r="J2" s="11" t="s">
        <v>47</v>
      </c>
    </row>
    <row r="3" spans="1:28" ht="15" customHeight="1" x14ac:dyDescent="0.3">
      <c r="A3" s="12"/>
      <c r="B3" s="13"/>
      <c r="C3" s="1"/>
      <c r="D3" s="151"/>
      <c r="E3" s="14"/>
      <c r="F3" s="14"/>
      <c r="G3" s="38"/>
      <c r="H3" s="152"/>
      <c r="I3" s="153"/>
      <c r="J3" s="154"/>
    </row>
    <row r="4" spans="1:28" ht="15" customHeight="1" x14ac:dyDescent="0.4">
      <c r="A4" s="24">
        <v>1</v>
      </c>
      <c r="B4" s="37">
        <v>82</v>
      </c>
      <c r="C4" s="16" t="s">
        <v>235</v>
      </c>
      <c r="D4" s="16" t="s">
        <v>236</v>
      </c>
      <c r="E4" s="16" t="s">
        <v>219</v>
      </c>
      <c r="F4" s="16" t="s">
        <v>237</v>
      </c>
      <c r="G4" s="38">
        <v>134</v>
      </c>
      <c r="H4" s="17">
        <f t="shared" ref="H4:H66" si="0">IF(G4=0," ",G4/H$1)</f>
        <v>0.55833333333333335</v>
      </c>
      <c r="I4" s="153">
        <v>28</v>
      </c>
      <c r="J4" s="154">
        <v>4</v>
      </c>
      <c r="K4" s="46" t="s">
        <v>16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28" ht="15" customHeight="1" x14ac:dyDescent="0.4">
      <c r="A5" s="24">
        <v>1</v>
      </c>
      <c r="B5" s="37">
        <v>84</v>
      </c>
      <c r="C5" s="16" t="s">
        <v>238</v>
      </c>
      <c r="D5" s="16" t="s">
        <v>239</v>
      </c>
      <c r="E5" s="16" t="s">
        <v>19</v>
      </c>
      <c r="F5" s="16" t="s">
        <v>240</v>
      </c>
      <c r="G5" s="38">
        <v>148.5</v>
      </c>
      <c r="H5" s="17">
        <f t="shared" si="0"/>
        <v>0.61875000000000002</v>
      </c>
      <c r="I5" s="153">
        <v>29.5</v>
      </c>
      <c r="J5" s="154">
        <v>6</v>
      </c>
      <c r="K5" s="46" t="s">
        <v>16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ht="15" customHeight="1" x14ac:dyDescent="0.4">
      <c r="A6" s="24">
        <v>1</v>
      </c>
      <c r="B6" s="37">
        <v>85</v>
      </c>
      <c r="C6" s="16" t="s">
        <v>241</v>
      </c>
      <c r="D6" s="16" t="s">
        <v>242</v>
      </c>
      <c r="E6" s="16" t="s">
        <v>55</v>
      </c>
      <c r="F6" s="16" t="s">
        <v>243</v>
      </c>
      <c r="G6" s="38">
        <v>141</v>
      </c>
      <c r="H6" s="17">
        <f t="shared" si="0"/>
        <v>0.58750000000000002</v>
      </c>
      <c r="I6" s="153">
        <v>27.5</v>
      </c>
      <c r="J6" s="154">
        <v>4</v>
      </c>
      <c r="K6" s="46" t="s">
        <v>16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5" customHeight="1" x14ac:dyDescent="0.4">
      <c r="A7" s="24">
        <v>1</v>
      </c>
      <c r="B7" s="37">
        <v>86</v>
      </c>
      <c r="C7" s="16" t="s">
        <v>244</v>
      </c>
      <c r="D7" s="16" t="s">
        <v>245</v>
      </c>
      <c r="E7" s="16" t="s">
        <v>19</v>
      </c>
      <c r="F7" s="16" t="s">
        <v>246</v>
      </c>
      <c r="G7" s="38">
        <v>134.5</v>
      </c>
      <c r="H7" s="17">
        <f t="shared" si="0"/>
        <v>0.56041666666666667</v>
      </c>
      <c r="I7" s="153">
        <v>28.5</v>
      </c>
      <c r="J7" s="154">
        <v>5</v>
      </c>
      <c r="K7" s="46" t="s">
        <v>16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ht="15" customHeight="1" x14ac:dyDescent="0.4">
      <c r="A8" s="24">
        <v>1</v>
      </c>
      <c r="B8" s="37">
        <v>87</v>
      </c>
      <c r="C8" s="16" t="s">
        <v>247</v>
      </c>
      <c r="D8" s="16" t="s">
        <v>248</v>
      </c>
      <c r="E8" s="16" t="s">
        <v>14</v>
      </c>
      <c r="F8" s="16" t="s">
        <v>84</v>
      </c>
      <c r="G8" s="38">
        <v>135</v>
      </c>
      <c r="H8" s="17">
        <f t="shared" si="0"/>
        <v>0.5625</v>
      </c>
      <c r="I8" s="153">
        <v>28.5</v>
      </c>
      <c r="J8" s="154">
        <v>5.5</v>
      </c>
      <c r="K8" s="46" t="s">
        <v>16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8" ht="15" customHeight="1" x14ac:dyDescent="0.4">
      <c r="A9" s="24">
        <v>1</v>
      </c>
      <c r="B9" s="37">
        <v>88</v>
      </c>
      <c r="C9" s="16" t="s">
        <v>249</v>
      </c>
      <c r="D9" s="16" t="s">
        <v>195</v>
      </c>
      <c r="E9" s="16" t="s">
        <v>58</v>
      </c>
      <c r="F9" s="16" t="s">
        <v>58</v>
      </c>
      <c r="G9" s="38">
        <v>159.5</v>
      </c>
      <c r="H9" s="17">
        <f t="shared" si="0"/>
        <v>0.6645833333333333</v>
      </c>
      <c r="I9" s="153">
        <v>34</v>
      </c>
      <c r="J9" s="154">
        <v>6.5</v>
      </c>
      <c r="K9" s="46" t="s">
        <v>16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 spans="1:28" ht="15" customHeight="1" x14ac:dyDescent="0.4">
      <c r="A10" s="24">
        <v>1</v>
      </c>
      <c r="B10" s="37">
        <v>89</v>
      </c>
      <c r="C10" s="16" t="s">
        <v>250</v>
      </c>
      <c r="D10" s="16" t="s">
        <v>251</v>
      </c>
      <c r="E10" s="16" t="s">
        <v>214</v>
      </c>
      <c r="F10" s="16" t="s">
        <v>214</v>
      </c>
      <c r="G10" s="38">
        <v>160.5</v>
      </c>
      <c r="H10" s="17">
        <f t="shared" si="0"/>
        <v>0.66874999999999996</v>
      </c>
      <c r="I10" s="153">
        <v>34</v>
      </c>
      <c r="J10" s="154">
        <v>6</v>
      </c>
      <c r="K10" s="46" t="s">
        <v>16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28" ht="15" customHeight="1" x14ac:dyDescent="0.4">
      <c r="A11" s="24">
        <v>1</v>
      </c>
      <c r="B11" s="37">
        <v>90</v>
      </c>
      <c r="C11" s="16" t="s">
        <v>252</v>
      </c>
      <c r="D11" s="16" t="s">
        <v>253</v>
      </c>
      <c r="E11" s="16" t="s">
        <v>27</v>
      </c>
      <c r="F11" s="16" t="s">
        <v>28</v>
      </c>
      <c r="G11" s="38">
        <v>139.5</v>
      </c>
      <c r="H11" s="17">
        <f t="shared" si="0"/>
        <v>0.58125000000000004</v>
      </c>
      <c r="I11" s="153">
        <v>29</v>
      </c>
      <c r="J11" s="154">
        <v>5.5</v>
      </c>
      <c r="K11" s="46" t="s">
        <v>16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8" ht="15" customHeight="1" x14ac:dyDescent="0.4">
      <c r="A12" s="24">
        <v>1</v>
      </c>
      <c r="B12" s="37">
        <v>91</v>
      </c>
      <c r="C12" s="16" t="s">
        <v>254</v>
      </c>
      <c r="D12" s="16" t="s">
        <v>255</v>
      </c>
      <c r="E12" s="16" t="s">
        <v>35</v>
      </c>
      <c r="F12" s="16" t="s">
        <v>256</v>
      </c>
      <c r="G12" s="38">
        <v>145.5</v>
      </c>
      <c r="H12" s="17">
        <f t="shared" si="0"/>
        <v>0.60624999999999996</v>
      </c>
      <c r="I12" s="153">
        <v>29.5</v>
      </c>
      <c r="J12" s="154">
        <v>5.5</v>
      </c>
      <c r="K12" s="46" t="s">
        <v>16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ht="15" customHeight="1" x14ac:dyDescent="0.4">
      <c r="A13" s="24">
        <v>1</v>
      </c>
      <c r="B13" s="37">
        <v>92</v>
      </c>
      <c r="C13" s="16" t="s">
        <v>257</v>
      </c>
      <c r="D13" s="16" t="s">
        <v>258</v>
      </c>
      <c r="E13" s="16" t="s">
        <v>114</v>
      </c>
      <c r="F13" s="16" t="s">
        <v>114</v>
      </c>
      <c r="G13" s="38">
        <v>148</v>
      </c>
      <c r="H13" s="17">
        <f t="shared" si="0"/>
        <v>0.6166666666666667</v>
      </c>
      <c r="I13" s="153">
        <v>31</v>
      </c>
      <c r="J13" s="154">
        <v>6</v>
      </c>
      <c r="K13" s="46" t="s">
        <v>16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28" ht="15" customHeight="1" x14ac:dyDescent="0.4">
      <c r="A14" s="24">
        <v>1</v>
      </c>
      <c r="B14" s="37">
        <v>93</v>
      </c>
      <c r="C14" s="16" t="s">
        <v>259</v>
      </c>
      <c r="D14" s="16" t="s">
        <v>260</v>
      </c>
      <c r="E14" s="16" t="s">
        <v>261</v>
      </c>
      <c r="F14" s="16" t="s">
        <v>261</v>
      </c>
      <c r="G14" s="38">
        <v>152.5</v>
      </c>
      <c r="H14" s="17">
        <f t="shared" si="0"/>
        <v>0.63541666666666663</v>
      </c>
      <c r="I14" s="153">
        <v>29</v>
      </c>
      <c r="J14" s="154">
        <v>5.5</v>
      </c>
      <c r="K14" s="46" t="s">
        <v>16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15" customHeight="1" x14ac:dyDescent="0.4">
      <c r="A15" s="24">
        <v>1</v>
      </c>
      <c r="B15" s="37">
        <v>94</v>
      </c>
      <c r="C15" s="47" t="s">
        <v>262</v>
      </c>
      <c r="D15" s="16" t="s">
        <v>263</v>
      </c>
      <c r="E15" s="16" t="s">
        <v>35</v>
      </c>
      <c r="F15" s="16" t="s">
        <v>264</v>
      </c>
      <c r="G15" s="38">
        <v>148</v>
      </c>
      <c r="H15" s="17">
        <f t="shared" si="0"/>
        <v>0.6166666666666667</v>
      </c>
      <c r="I15" s="153">
        <v>31.5</v>
      </c>
      <c r="J15" s="154">
        <v>5.5</v>
      </c>
      <c r="K15" s="46" t="s">
        <v>16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</row>
    <row r="16" spans="1:28" ht="15" customHeight="1" x14ac:dyDescent="0.4">
      <c r="A16" s="24">
        <v>1</v>
      </c>
      <c r="B16" s="37">
        <v>95</v>
      </c>
      <c r="C16" s="16" t="s">
        <v>265</v>
      </c>
      <c r="D16" s="16" t="s">
        <v>266</v>
      </c>
      <c r="E16" s="16" t="s">
        <v>118</v>
      </c>
      <c r="F16" s="16" t="s">
        <v>118</v>
      </c>
      <c r="G16" s="38">
        <v>165.5</v>
      </c>
      <c r="H16" s="17">
        <f t="shared" si="0"/>
        <v>0.68958333333333333</v>
      </c>
      <c r="I16" s="153">
        <v>34.5</v>
      </c>
      <c r="J16" s="154">
        <v>7</v>
      </c>
      <c r="K16" s="46" t="s">
        <v>16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15" customHeight="1" x14ac:dyDescent="0.4">
      <c r="A17" s="24">
        <v>1</v>
      </c>
      <c r="B17" s="37">
        <v>96</v>
      </c>
      <c r="C17" s="16" t="s">
        <v>267</v>
      </c>
      <c r="D17" s="16" t="s">
        <v>268</v>
      </c>
      <c r="E17" s="16" t="s">
        <v>19</v>
      </c>
      <c r="F17" s="16" t="s">
        <v>269</v>
      </c>
      <c r="G17" s="38">
        <v>145.5</v>
      </c>
      <c r="H17" s="17">
        <f t="shared" si="0"/>
        <v>0.60624999999999996</v>
      </c>
      <c r="I17" s="153">
        <v>30</v>
      </c>
      <c r="J17" s="154">
        <v>6</v>
      </c>
      <c r="K17" s="46" t="s">
        <v>16</v>
      </c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</row>
    <row r="18" spans="1:28" ht="15" customHeight="1" x14ac:dyDescent="0.4">
      <c r="A18" s="24">
        <v>1</v>
      </c>
      <c r="B18" s="37">
        <v>97</v>
      </c>
      <c r="C18" s="16" t="s">
        <v>220</v>
      </c>
      <c r="D18" s="16" t="s">
        <v>270</v>
      </c>
      <c r="E18" s="16" t="s">
        <v>55</v>
      </c>
      <c r="F18" s="16" t="s">
        <v>271</v>
      </c>
      <c r="G18" s="38">
        <v>159.5</v>
      </c>
      <c r="H18" s="17">
        <f t="shared" si="0"/>
        <v>0.6645833333333333</v>
      </c>
      <c r="I18" s="153">
        <v>33.5</v>
      </c>
      <c r="J18" s="154">
        <v>6.5</v>
      </c>
      <c r="K18" s="46" t="s">
        <v>16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28" ht="15" customHeight="1" x14ac:dyDescent="0.4">
      <c r="A19" s="24">
        <v>1</v>
      </c>
      <c r="B19" s="37">
        <v>98</v>
      </c>
      <c r="C19" s="16" t="s">
        <v>272</v>
      </c>
      <c r="D19" s="16" t="s">
        <v>273</v>
      </c>
      <c r="E19" s="16" t="s">
        <v>219</v>
      </c>
      <c r="F19" s="16" t="s">
        <v>237</v>
      </c>
      <c r="G19" s="38">
        <v>142</v>
      </c>
      <c r="H19" s="17">
        <f t="shared" si="0"/>
        <v>0.59166666666666667</v>
      </c>
      <c r="I19" s="153">
        <v>31</v>
      </c>
      <c r="J19" s="154">
        <v>6</v>
      </c>
      <c r="K19" s="46" t="s">
        <v>16</v>
      </c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28" ht="15" customHeight="1" x14ac:dyDescent="0.4">
      <c r="A20" s="24">
        <v>1</v>
      </c>
      <c r="B20" s="37">
        <v>99</v>
      </c>
      <c r="C20" s="16" t="s">
        <v>198</v>
      </c>
      <c r="D20" s="16" t="s">
        <v>199</v>
      </c>
      <c r="E20" s="16" t="s">
        <v>19</v>
      </c>
      <c r="F20" s="16" t="s">
        <v>240</v>
      </c>
      <c r="G20" s="38">
        <v>162.5</v>
      </c>
      <c r="H20" s="17">
        <f t="shared" si="0"/>
        <v>0.67708333333333337</v>
      </c>
      <c r="I20" s="153">
        <v>33</v>
      </c>
      <c r="J20" s="154">
        <v>6.5</v>
      </c>
      <c r="K20" s="46" t="s">
        <v>16</v>
      </c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ht="15" customHeight="1" x14ac:dyDescent="0.4">
      <c r="A21" s="24">
        <v>1</v>
      </c>
      <c r="B21" s="37">
        <v>100</v>
      </c>
      <c r="C21" s="16" t="s">
        <v>220</v>
      </c>
      <c r="D21" s="16" t="s">
        <v>201</v>
      </c>
      <c r="E21" s="16" t="s">
        <v>55</v>
      </c>
      <c r="F21" s="16" t="s">
        <v>243</v>
      </c>
      <c r="G21" s="38">
        <v>163.5</v>
      </c>
      <c r="H21" s="17">
        <f t="shared" si="0"/>
        <v>0.68125000000000002</v>
      </c>
      <c r="I21" s="153">
        <v>35</v>
      </c>
      <c r="J21" s="154">
        <v>7</v>
      </c>
      <c r="K21" s="46" t="s">
        <v>16</v>
      </c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</row>
    <row r="22" spans="1:28" ht="15" customHeight="1" x14ac:dyDescent="0.4">
      <c r="A22" s="24">
        <v>1</v>
      </c>
      <c r="B22" s="37">
        <v>101</v>
      </c>
      <c r="C22" s="16" t="s">
        <v>274</v>
      </c>
      <c r="D22" s="16" t="s">
        <v>275</v>
      </c>
      <c r="E22" s="16" t="s">
        <v>19</v>
      </c>
      <c r="F22" s="16" t="s">
        <v>246</v>
      </c>
      <c r="G22" s="38">
        <v>163.5</v>
      </c>
      <c r="H22" s="17">
        <f t="shared" si="0"/>
        <v>0.68125000000000002</v>
      </c>
      <c r="I22" s="153">
        <v>34.5</v>
      </c>
      <c r="J22" s="154">
        <v>6.5</v>
      </c>
      <c r="K22" s="46" t="s">
        <v>16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</row>
    <row r="23" spans="1:28" ht="15" customHeight="1" x14ac:dyDescent="0.4">
      <c r="A23" s="24">
        <v>1</v>
      </c>
      <c r="B23" s="37">
        <v>102</v>
      </c>
      <c r="C23" s="16" t="s">
        <v>276</v>
      </c>
      <c r="D23" s="16" t="s">
        <v>277</v>
      </c>
      <c r="E23" s="16" t="s">
        <v>261</v>
      </c>
      <c r="F23" s="16" t="s">
        <v>278</v>
      </c>
      <c r="G23" s="38">
        <v>0</v>
      </c>
      <c r="H23" s="17" t="str">
        <f t="shared" si="0"/>
        <v xml:space="preserve"> </v>
      </c>
      <c r="I23" s="153"/>
      <c r="J23" s="154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1:28" ht="15" customHeight="1" x14ac:dyDescent="0.4">
      <c r="A24" s="24">
        <v>1</v>
      </c>
      <c r="B24" s="37">
        <v>103</v>
      </c>
      <c r="C24" s="16" t="s">
        <v>279</v>
      </c>
      <c r="D24" s="16" t="s">
        <v>280</v>
      </c>
      <c r="E24" s="16" t="s">
        <v>58</v>
      </c>
      <c r="F24" s="16" t="s">
        <v>58</v>
      </c>
      <c r="G24" s="38">
        <v>147</v>
      </c>
      <c r="H24" s="17">
        <f t="shared" si="0"/>
        <v>0.61250000000000004</v>
      </c>
      <c r="I24" s="153">
        <v>30.5</v>
      </c>
      <c r="J24" s="154">
        <v>6</v>
      </c>
      <c r="K24" s="46" t="s">
        <v>16</v>
      </c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</row>
    <row r="25" spans="1:28" ht="15" customHeight="1" x14ac:dyDescent="0.4">
      <c r="A25" s="24">
        <v>1</v>
      </c>
      <c r="B25" s="37">
        <v>104</v>
      </c>
      <c r="C25" s="16" t="s">
        <v>281</v>
      </c>
      <c r="D25" s="16" t="s">
        <v>282</v>
      </c>
      <c r="E25" s="16" t="s">
        <v>214</v>
      </c>
      <c r="F25" s="16" t="s">
        <v>214</v>
      </c>
      <c r="G25" s="38">
        <v>165.5</v>
      </c>
      <c r="H25" s="17">
        <f t="shared" si="0"/>
        <v>0.68958333333333333</v>
      </c>
      <c r="I25" s="153">
        <v>34.5</v>
      </c>
      <c r="J25" s="154">
        <v>6.5</v>
      </c>
      <c r="K25" s="46" t="s">
        <v>16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</row>
    <row r="26" spans="1:28" ht="15" customHeight="1" x14ac:dyDescent="0.4">
      <c r="A26" s="24">
        <v>1</v>
      </c>
      <c r="B26" s="37">
        <v>105</v>
      </c>
      <c r="C26" s="16" t="s">
        <v>283</v>
      </c>
      <c r="D26" s="16" t="s">
        <v>284</v>
      </c>
      <c r="E26" s="16" t="s">
        <v>27</v>
      </c>
      <c r="F26" s="16" t="s">
        <v>28</v>
      </c>
      <c r="G26" s="38">
        <v>154.5</v>
      </c>
      <c r="H26" s="17">
        <f t="shared" si="0"/>
        <v>0.64375000000000004</v>
      </c>
      <c r="I26" s="153">
        <v>33.5</v>
      </c>
      <c r="J26" s="154">
        <v>6.5</v>
      </c>
      <c r="K26" s="46" t="s">
        <v>16</v>
      </c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ht="15" customHeight="1" x14ac:dyDescent="0.4">
      <c r="A27" s="24">
        <v>1</v>
      </c>
      <c r="B27" s="37">
        <v>106</v>
      </c>
      <c r="C27" s="16" t="s">
        <v>204</v>
      </c>
      <c r="D27" s="16" t="s">
        <v>205</v>
      </c>
      <c r="E27" s="16" t="s">
        <v>35</v>
      </c>
      <c r="F27" s="16" t="s">
        <v>256</v>
      </c>
      <c r="G27" s="38">
        <v>0</v>
      </c>
      <c r="H27" s="17" t="str">
        <f t="shared" si="0"/>
        <v xml:space="preserve"> </v>
      </c>
      <c r="I27" s="153">
        <v>0</v>
      </c>
      <c r="J27" s="154">
        <v>0</v>
      </c>
      <c r="K27" s="46" t="s">
        <v>16</v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ht="15" customHeight="1" x14ac:dyDescent="0.4">
      <c r="A28" s="24">
        <v>1</v>
      </c>
      <c r="B28" s="37">
        <v>107</v>
      </c>
      <c r="C28" s="16" t="s">
        <v>206</v>
      </c>
      <c r="D28" s="16" t="s">
        <v>207</v>
      </c>
      <c r="E28" s="16" t="s">
        <v>114</v>
      </c>
      <c r="F28" s="16" t="s">
        <v>114</v>
      </c>
      <c r="G28" s="38">
        <v>0</v>
      </c>
      <c r="H28" s="17" t="str">
        <f t="shared" si="0"/>
        <v xml:space="preserve"> </v>
      </c>
      <c r="I28" s="153"/>
      <c r="J28" s="154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ht="15" customHeight="1" x14ac:dyDescent="0.4">
      <c r="A29" s="24">
        <v>1</v>
      </c>
      <c r="B29" s="37">
        <v>108</v>
      </c>
      <c r="C29" s="16" t="s">
        <v>285</v>
      </c>
      <c r="D29" s="16" t="s">
        <v>286</v>
      </c>
      <c r="E29" s="16" t="s">
        <v>261</v>
      </c>
      <c r="F29" s="16" t="s">
        <v>261</v>
      </c>
      <c r="G29" s="38">
        <v>160</v>
      </c>
      <c r="H29" s="17">
        <f t="shared" si="0"/>
        <v>0.66666666666666663</v>
      </c>
      <c r="I29" s="153">
        <v>32.5</v>
      </c>
      <c r="J29" s="154">
        <v>6</v>
      </c>
      <c r="K29" s="46" t="s">
        <v>16</v>
      </c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ht="15" customHeight="1" x14ac:dyDescent="0.4">
      <c r="A30" s="24">
        <v>1</v>
      </c>
      <c r="B30" s="37">
        <v>109</v>
      </c>
      <c r="C30" s="16" t="s">
        <v>287</v>
      </c>
      <c r="D30" s="16" t="s">
        <v>209</v>
      </c>
      <c r="E30" s="16" t="s">
        <v>35</v>
      </c>
      <c r="F30" s="16" t="s">
        <v>264</v>
      </c>
      <c r="G30" s="38">
        <v>162</v>
      </c>
      <c r="H30" s="17">
        <f t="shared" si="0"/>
        <v>0.67500000000000004</v>
      </c>
      <c r="I30" s="153">
        <v>34</v>
      </c>
      <c r="J30" s="154">
        <v>7</v>
      </c>
      <c r="K30" s="46" t="s">
        <v>16</v>
      </c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ht="15" customHeight="1" x14ac:dyDescent="0.4">
      <c r="A31" s="24">
        <v>1</v>
      </c>
      <c r="B31" s="37">
        <v>110</v>
      </c>
      <c r="C31" s="16" t="s">
        <v>288</v>
      </c>
      <c r="D31" s="16" t="s">
        <v>289</v>
      </c>
      <c r="E31" s="16" t="s">
        <v>118</v>
      </c>
      <c r="F31" s="16" t="s">
        <v>118</v>
      </c>
      <c r="G31" s="38">
        <v>156</v>
      </c>
      <c r="H31" s="17">
        <f t="shared" si="0"/>
        <v>0.65</v>
      </c>
      <c r="I31" s="153">
        <v>32.5</v>
      </c>
      <c r="J31" s="154">
        <v>6.5</v>
      </c>
      <c r="K31" s="46" t="s">
        <v>16</v>
      </c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ht="15" customHeight="1" x14ac:dyDescent="0.4">
      <c r="A32" s="24">
        <v>1</v>
      </c>
      <c r="B32" s="37">
        <v>111</v>
      </c>
      <c r="C32" s="16" t="s">
        <v>210</v>
      </c>
      <c r="D32" s="16" t="s">
        <v>211</v>
      </c>
      <c r="E32" s="16" t="s">
        <v>19</v>
      </c>
      <c r="F32" s="16" t="s">
        <v>269</v>
      </c>
      <c r="G32" s="38">
        <v>140.5</v>
      </c>
      <c r="H32" s="17">
        <f t="shared" si="0"/>
        <v>0.5854166666666667</v>
      </c>
      <c r="I32" s="153">
        <v>30</v>
      </c>
      <c r="J32" s="154">
        <v>6</v>
      </c>
      <c r="K32" s="46" t="s">
        <v>16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ht="15" customHeight="1" x14ac:dyDescent="0.4">
      <c r="A33" s="24">
        <v>1</v>
      </c>
      <c r="B33" s="37">
        <v>112</v>
      </c>
      <c r="C33" s="16" t="s">
        <v>290</v>
      </c>
      <c r="D33" s="16" t="s">
        <v>291</v>
      </c>
      <c r="E33" s="16" t="s">
        <v>55</v>
      </c>
      <c r="F33" s="16" t="s">
        <v>271</v>
      </c>
      <c r="G33" s="38">
        <v>170</v>
      </c>
      <c r="H33" s="17">
        <f t="shared" si="0"/>
        <v>0.70833333333333337</v>
      </c>
      <c r="I33" s="153">
        <v>35.5</v>
      </c>
      <c r="J33" s="154">
        <v>7</v>
      </c>
      <c r="K33" s="46" t="s">
        <v>16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ht="15" customHeight="1" x14ac:dyDescent="0.4">
      <c r="A34" s="24">
        <v>1</v>
      </c>
      <c r="B34" s="37">
        <v>113</v>
      </c>
      <c r="C34" s="16" t="s">
        <v>292</v>
      </c>
      <c r="D34" s="16" t="s">
        <v>293</v>
      </c>
      <c r="E34" s="16" t="s">
        <v>38</v>
      </c>
      <c r="F34" s="16" t="s">
        <v>294</v>
      </c>
      <c r="G34" s="38">
        <v>155.5</v>
      </c>
      <c r="H34" s="17">
        <f t="shared" si="0"/>
        <v>0.6479166666666667</v>
      </c>
      <c r="I34" s="153">
        <v>32</v>
      </c>
      <c r="J34" s="154">
        <v>6.5</v>
      </c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28" ht="15" customHeight="1" x14ac:dyDescent="0.4">
      <c r="A35" s="24">
        <v>1</v>
      </c>
      <c r="B35" s="37">
        <v>114</v>
      </c>
      <c r="C35" s="16" t="s">
        <v>295</v>
      </c>
      <c r="D35" s="16" t="s">
        <v>296</v>
      </c>
      <c r="E35" s="16" t="s">
        <v>219</v>
      </c>
      <c r="F35" s="16" t="s">
        <v>237</v>
      </c>
      <c r="G35" s="38">
        <v>156.5</v>
      </c>
      <c r="H35" s="17">
        <f t="shared" si="0"/>
        <v>0.65208333333333335</v>
      </c>
      <c r="I35" s="153">
        <v>33</v>
      </c>
      <c r="J35" s="154">
        <v>6</v>
      </c>
      <c r="K35" s="46" t="s">
        <v>16</v>
      </c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ht="15" customHeight="1" x14ac:dyDescent="0.4">
      <c r="A36" s="24">
        <v>1</v>
      </c>
      <c r="B36" s="37">
        <v>115</v>
      </c>
      <c r="C36" s="16" t="s">
        <v>297</v>
      </c>
      <c r="D36" s="16" t="s">
        <v>298</v>
      </c>
      <c r="E36" s="16" t="s">
        <v>19</v>
      </c>
      <c r="F36" s="16" t="s">
        <v>240</v>
      </c>
      <c r="G36" s="38">
        <v>169.5</v>
      </c>
      <c r="H36" s="17">
        <f t="shared" si="0"/>
        <v>0.70625000000000004</v>
      </c>
      <c r="I36" s="153">
        <v>35</v>
      </c>
      <c r="J36" s="154">
        <v>7</v>
      </c>
      <c r="K36" s="46" t="s">
        <v>16</v>
      </c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ht="15" customHeight="1" x14ac:dyDescent="0.4">
      <c r="A37" s="24">
        <v>1</v>
      </c>
      <c r="B37" s="37">
        <v>116</v>
      </c>
      <c r="C37" s="16" t="s">
        <v>299</v>
      </c>
      <c r="D37" s="16" t="s">
        <v>300</v>
      </c>
      <c r="E37" s="16" t="s">
        <v>55</v>
      </c>
      <c r="F37" s="16" t="s">
        <v>243</v>
      </c>
      <c r="G37" s="38">
        <v>167</v>
      </c>
      <c r="H37" s="17">
        <f t="shared" si="0"/>
        <v>0.6958333333333333</v>
      </c>
      <c r="I37" s="153">
        <v>34.5</v>
      </c>
      <c r="J37" s="154">
        <v>6.5</v>
      </c>
      <c r="K37" s="46" t="s">
        <v>16</v>
      </c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1:28" ht="15" customHeight="1" x14ac:dyDescent="0.4">
      <c r="A38" s="24">
        <v>1</v>
      </c>
      <c r="B38" s="37">
        <v>117</v>
      </c>
      <c r="C38" s="16" t="s">
        <v>301</v>
      </c>
      <c r="D38" s="16" t="s">
        <v>302</v>
      </c>
      <c r="E38" s="16" t="s">
        <v>19</v>
      </c>
      <c r="F38" s="16" t="s">
        <v>246</v>
      </c>
      <c r="G38" s="38">
        <v>158</v>
      </c>
      <c r="H38" s="17">
        <f t="shared" si="0"/>
        <v>0.65833333333333333</v>
      </c>
      <c r="I38" s="153">
        <v>33</v>
      </c>
      <c r="J38" s="154">
        <v>6.5</v>
      </c>
      <c r="K38" s="46" t="s">
        <v>16</v>
      </c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ht="15" customHeight="1" x14ac:dyDescent="0.4">
      <c r="A39" s="24">
        <v>1</v>
      </c>
      <c r="B39" s="37">
        <v>118</v>
      </c>
      <c r="C39" s="16" t="s">
        <v>303</v>
      </c>
      <c r="D39" s="16" t="s">
        <v>304</v>
      </c>
      <c r="E39" s="16" t="s">
        <v>14</v>
      </c>
      <c r="F39" s="16" t="s">
        <v>84</v>
      </c>
      <c r="G39" s="38">
        <v>165.5</v>
      </c>
      <c r="H39" s="17">
        <f t="shared" si="0"/>
        <v>0.68958333333333333</v>
      </c>
      <c r="I39" s="153">
        <v>34.5</v>
      </c>
      <c r="J39" s="154">
        <v>7</v>
      </c>
      <c r="K39" s="46" t="s">
        <v>16</v>
      </c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ht="15" customHeight="1" x14ac:dyDescent="0.4">
      <c r="A40" s="24">
        <v>1</v>
      </c>
      <c r="B40" s="37">
        <v>119</v>
      </c>
      <c r="C40" s="16" t="s">
        <v>305</v>
      </c>
      <c r="D40" s="16" t="s">
        <v>306</v>
      </c>
      <c r="E40" s="16" t="s">
        <v>58</v>
      </c>
      <c r="F40" s="16" t="s">
        <v>58</v>
      </c>
      <c r="G40" s="38">
        <v>158.5</v>
      </c>
      <c r="H40" s="17">
        <f t="shared" si="0"/>
        <v>0.66041666666666665</v>
      </c>
      <c r="I40" s="153">
        <v>33</v>
      </c>
      <c r="J40" s="154">
        <v>6</v>
      </c>
      <c r="K40" s="46" t="s">
        <v>16</v>
      </c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ht="15" customHeight="1" x14ac:dyDescent="0.4">
      <c r="A41" s="24">
        <v>1</v>
      </c>
      <c r="B41" s="37">
        <v>120</v>
      </c>
      <c r="C41" s="16" t="s">
        <v>212</v>
      </c>
      <c r="D41" s="16" t="s">
        <v>213</v>
      </c>
      <c r="E41" s="16" t="s">
        <v>214</v>
      </c>
      <c r="F41" s="16" t="s">
        <v>214</v>
      </c>
      <c r="G41" s="38">
        <v>154</v>
      </c>
      <c r="H41" s="17">
        <f t="shared" si="0"/>
        <v>0.64166666666666672</v>
      </c>
      <c r="I41" s="153">
        <v>34</v>
      </c>
      <c r="J41" s="154">
        <v>6</v>
      </c>
      <c r="K41" s="46" t="s">
        <v>16</v>
      </c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ht="15" customHeight="1" x14ac:dyDescent="0.4">
      <c r="A42" s="24">
        <v>1</v>
      </c>
      <c r="B42" s="37">
        <v>121</v>
      </c>
      <c r="C42" s="16" t="s">
        <v>202</v>
      </c>
      <c r="D42" s="16" t="s">
        <v>203</v>
      </c>
      <c r="E42" s="16" t="s">
        <v>52</v>
      </c>
      <c r="F42" s="16" t="s">
        <v>278</v>
      </c>
      <c r="G42" s="38">
        <v>165</v>
      </c>
      <c r="H42" s="17">
        <f t="shared" si="0"/>
        <v>0.6875</v>
      </c>
      <c r="I42" s="153">
        <v>35</v>
      </c>
      <c r="J42" s="154">
        <v>6.5</v>
      </c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ht="15" customHeight="1" x14ac:dyDescent="0.4">
      <c r="A43" s="24">
        <v>1</v>
      </c>
      <c r="B43" s="37">
        <v>122</v>
      </c>
      <c r="C43" s="16" t="s">
        <v>307</v>
      </c>
      <c r="D43" s="16" t="s">
        <v>308</v>
      </c>
      <c r="E43" s="16" t="s">
        <v>35</v>
      </c>
      <c r="F43" s="16" t="s">
        <v>256</v>
      </c>
      <c r="G43" s="38">
        <v>151.5</v>
      </c>
      <c r="H43" s="17">
        <f t="shared" si="0"/>
        <v>0.63124999999999998</v>
      </c>
      <c r="I43" s="153">
        <v>33</v>
      </c>
      <c r="J43" s="154">
        <v>6</v>
      </c>
      <c r="K43" s="46" t="s">
        <v>16</v>
      </c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ht="15" customHeight="1" x14ac:dyDescent="0.4">
      <c r="A44" s="24">
        <v>1</v>
      </c>
      <c r="B44" s="37">
        <v>123</v>
      </c>
      <c r="C44" s="16" t="s">
        <v>215</v>
      </c>
      <c r="D44" s="16" t="s">
        <v>216</v>
      </c>
      <c r="E44" s="16" t="s">
        <v>114</v>
      </c>
      <c r="F44" s="16" t="s">
        <v>114</v>
      </c>
      <c r="G44" s="38">
        <v>166.5</v>
      </c>
      <c r="H44" s="17">
        <f t="shared" si="0"/>
        <v>0.69374999999999998</v>
      </c>
      <c r="I44" s="153">
        <v>34.5</v>
      </c>
      <c r="J44" s="154">
        <v>6.5</v>
      </c>
      <c r="K44" s="46" t="s">
        <v>16</v>
      </c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ht="15" customHeight="1" x14ac:dyDescent="0.4">
      <c r="A45" s="24">
        <v>1</v>
      </c>
      <c r="B45" s="37">
        <v>124</v>
      </c>
      <c r="C45" s="16" t="s">
        <v>309</v>
      </c>
      <c r="D45" s="16" t="s">
        <v>310</v>
      </c>
      <c r="E45" s="16" t="s">
        <v>261</v>
      </c>
      <c r="F45" s="16" t="s">
        <v>261</v>
      </c>
      <c r="G45" s="38">
        <v>166.5</v>
      </c>
      <c r="H45" s="17">
        <f t="shared" si="0"/>
        <v>0.69374999999999998</v>
      </c>
      <c r="I45" s="153">
        <v>34.5</v>
      </c>
      <c r="J45" s="154">
        <v>7</v>
      </c>
      <c r="K45" s="46" t="s">
        <v>16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ht="15" customHeight="1" x14ac:dyDescent="0.4">
      <c r="A46" s="24">
        <v>1</v>
      </c>
      <c r="B46" s="37">
        <v>125</v>
      </c>
      <c r="C46" s="16" t="s">
        <v>311</v>
      </c>
      <c r="D46" s="16" t="s">
        <v>312</v>
      </c>
      <c r="E46" s="16" t="s">
        <v>35</v>
      </c>
      <c r="F46" s="16" t="s">
        <v>264</v>
      </c>
      <c r="G46" s="38">
        <v>175.5</v>
      </c>
      <c r="H46" s="17">
        <f t="shared" si="0"/>
        <v>0.73124999999999996</v>
      </c>
      <c r="I46" s="153">
        <v>38</v>
      </c>
      <c r="J46" s="154">
        <v>8</v>
      </c>
      <c r="K46" s="46" t="s">
        <v>16</v>
      </c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ht="15" customHeight="1" x14ac:dyDescent="0.4">
      <c r="A47" s="24">
        <v>1</v>
      </c>
      <c r="B47" s="37">
        <v>126</v>
      </c>
      <c r="C47" s="16" t="s">
        <v>313</v>
      </c>
      <c r="D47" s="16" t="s">
        <v>314</v>
      </c>
      <c r="E47" s="16" t="s">
        <v>118</v>
      </c>
      <c r="F47" s="16" t="s">
        <v>118</v>
      </c>
      <c r="G47" s="38">
        <v>168.5</v>
      </c>
      <c r="H47" s="17">
        <f t="shared" si="0"/>
        <v>0.70208333333333328</v>
      </c>
      <c r="I47" s="153">
        <v>34.5</v>
      </c>
      <c r="J47" s="154">
        <v>7</v>
      </c>
      <c r="K47" s="46" t="s">
        <v>16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ht="15" customHeight="1" x14ac:dyDescent="0.4">
      <c r="A48" s="24">
        <v>1</v>
      </c>
      <c r="B48" s="37">
        <v>127</v>
      </c>
      <c r="C48" s="16" t="s">
        <v>315</v>
      </c>
      <c r="D48" s="16" t="s">
        <v>316</v>
      </c>
      <c r="E48" s="16" t="s">
        <v>19</v>
      </c>
      <c r="F48" s="16" t="s">
        <v>269</v>
      </c>
      <c r="G48" s="38">
        <v>158</v>
      </c>
      <c r="H48" s="17">
        <f t="shared" si="0"/>
        <v>0.65833333333333333</v>
      </c>
      <c r="I48" s="153">
        <v>33</v>
      </c>
      <c r="J48" s="154">
        <v>6.5</v>
      </c>
      <c r="K48" s="46" t="s">
        <v>16</v>
      </c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ht="15" customHeight="1" x14ac:dyDescent="0.4">
      <c r="A49" s="24">
        <v>1</v>
      </c>
      <c r="B49" s="37">
        <v>128</v>
      </c>
      <c r="C49" s="16" t="s">
        <v>317</v>
      </c>
      <c r="D49" s="16" t="s">
        <v>318</v>
      </c>
      <c r="E49" s="16" t="s">
        <v>55</v>
      </c>
      <c r="F49" s="16" t="s">
        <v>271</v>
      </c>
      <c r="G49" s="38">
        <v>151</v>
      </c>
      <c r="H49" s="17">
        <f t="shared" si="0"/>
        <v>0.62916666666666665</v>
      </c>
      <c r="I49" s="153">
        <v>31.5</v>
      </c>
      <c r="J49" s="154">
        <v>6</v>
      </c>
      <c r="K49" s="46" t="s">
        <v>16</v>
      </c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ht="15" customHeight="1" x14ac:dyDescent="0.4">
      <c r="A50" s="24">
        <v>1</v>
      </c>
      <c r="B50" s="37">
        <v>129</v>
      </c>
      <c r="C50" s="16" t="s">
        <v>319</v>
      </c>
      <c r="D50" s="16" t="s">
        <v>320</v>
      </c>
      <c r="E50" s="16" t="s">
        <v>38</v>
      </c>
      <c r="F50" s="16" t="s">
        <v>294</v>
      </c>
      <c r="G50" s="38">
        <v>0</v>
      </c>
      <c r="H50" s="17" t="str">
        <f t="shared" si="0"/>
        <v xml:space="preserve"> </v>
      </c>
      <c r="I50" s="153"/>
      <c r="J50" s="154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ht="15" customHeight="1" x14ac:dyDescent="0.4">
      <c r="A51" s="24">
        <v>1</v>
      </c>
      <c r="B51" s="37">
        <v>130</v>
      </c>
      <c r="C51" s="16" t="s">
        <v>217</v>
      </c>
      <c r="D51" s="16" t="s">
        <v>218</v>
      </c>
      <c r="E51" s="16" t="s">
        <v>219</v>
      </c>
      <c r="F51" s="16" t="s">
        <v>237</v>
      </c>
      <c r="G51" s="38">
        <v>161.5</v>
      </c>
      <c r="H51" s="17">
        <f t="shared" si="0"/>
        <v>0.67291666666666672</v>
      </c>
      <c r="I51" s="153">
        <v>34</v>
      </c>
      <c r="J51" s="154">
        <v>6.5</v>
      </c>
      <c r="K51" s="46" t="s">
        <v>16</v>
      </c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ht="15" customHeight="1" x14ac:dyDescent="0.4">
      <c r="A52" s="24">
        <v>1</v>
      </c>
      <c r="B52" s="37">
        <v>131</v>
      </c>
      <c r="C52" s="16" t="s">
        <v>321</v>
      </c>
      <c r="D52" s="16" t="s">
        <v>322</v>
      </c>
      <c r="E52" s="16" t="s">
        <v>19</v>
      </c>
      <c r="F52" s="16" t="s">
        <v>240</v>
      </c>
      <c r="G52" s="38">
        <v>159.5</v>
      </c>
      <c r="H52" s="17">
        <f t="shared" si="0"/>
        <v>0.6645833333333333</v>
      </c>
      <c r="I52" s="153">
        <v>33.5</v>
      </c>
      <c r="J52" s="154">
        <v>6</v>
      </c>
      <c r="K52" s="46" t="s">
        <v>16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ht="15" customHeight="1" x14ac:dyDescent="0.4">
      <c r="A53" s="24">
        <v>1</v>
      </c>
      <c r="B53" s="37">
        <v>132</v>
      </c>
      <c r="C53" s="16" t="s">
        <v>323</v>
      </c>
      <c r="D53" s="16" t="s">
        <v>324</v>
      </c>
      <c r="E53" s="16" t="s">
        <v>55</v>
      </c>
      <c r="F53" s="16" t="s">
        <v>243</v>
      </c>
      <c r="G53" s="38">
        <v>160.5</v>
      </c>
      <c r="H53" s="17">
        <f t="shared" si="0"/>
        <v>0.66874999999999996</v>
      </c>
      <c r="I53" s="153">
        <v>34</v>
      </c>
      <c r="J53" s="154">
        <v>6.5</v>
      </c>
      <c r="K53" s="46" t="s">
        <v>16</v>
      </c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</row>
    <row r="54" spans="1:28" ht="15" customHeight="1" x14ac:dyDescent="0.4">
      <c r="A54" s="24">
        <v>1</v>
      </c>
      <c r="B54" s="37">
        <v>133</v>
      </c>
      <c r="C54" s="16" t="s">
        <v>325</v>
      </c>
      <c r="D54" s="16" t="s">
        <v>326</v>
      </c>
      <c r="E54" s="16" t="s">
        <v>19</v>
      </c>
      <c r="F54" s="16" t="s">
        <v>246</v>
      </c>
      <c r="G54" s="38">
        <v>164</v>
      </c>
      <c r="H54" s="17">
        <f t="shared" si="0"/>
        <v>0.68333333333333335</v>
      </c>
      <c r="I54" s="153">
        <v>34</v>
      </c>
      <c r="J54" s="154">
        <v>6</v>
      </c>
      <c r="K54" s="46" t="s">
        <v>16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</row>
    <row r="55" spans="1:28" ht="15" customHeight="1" x14ac:dyDescent="0.4">
      <c r="A55" s="24">
        <v>1</v>
      </c>
      <c r="B55" s="37">
        <v>134</v>
      </c>
      <c r="C55" s="16" t="s">
        <v>327</v>
      </c>
      <c r="D55" s="16" t="s">
        <v>328</v>
      </c>
      <c r="E55" s="16" t="s">
        <v>14</v>
      </c>
      <c r="F55" s="16" t="s">
        <v>84</v>
      </c>
      <c r="G55" s="38">
        <v>160</v>
      </c>
      <c r="H55" s="17">
        <f t="shared" si="0"/>
        <v>0.66666666666666663</v>
      </c>
      <c r="I55" s="153">
        <v>34</v>
      </c>
      <c r="J55" s="154">
        <v>6.5</v>
      </c>
      <c r="K55" s="46" t="s">
        <v>16</v>
      </c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</row>
    <row r="56" spans="1:28" ht="15" customHeight="1" x14ac:dyDescent="0.4">
      <c r="A56" s="24">
        <v>1</v>
      </c>
      <c r="B56" s="37">
        <v>135</v>
      </c>
      <c r="C56" s="16" t="s">
        <v>329</v>
      </c>
      <c r="D56" s="16" t="s">
        <v>330</v>
      </c>
      <c r="E56" s="16" t="s">
        <v>19</v>
      </c>
      <c r="F56" s="16" t="s">
        <v>294</v>
      </c>
      <c r="G56" s="38">
        <v>165.5</v>
      </c>
      <c r="H56" s="17">
        <f t="shared" si="0"/>
        <v>0.68958333333333333</v>
      </c>
      <c r="I56" s="153">
        <v>35</v>
      </c>
      <c r="J56" s="154">
        <v>7</v>
      </c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</row>
    <row r="57" spans="1:28" ht="15" customHeight="1" x14ac:dyDescent="0.4">
      <c r="A57" s="24">
        <v>1</v>
      </c>
      <c r="B57" s="37">
        <v>136</v>
      </c>
      <c r="C57" s="16" t="s">
        <v>331</v>
      </c>
      <c r="D57" s="16" t="s">
        <v>332</v>
      </c>
      <c r="E57" s="16" t="s">
        <v>214</v>
      </c>
      <c r="F57" s="16" t="s">
        <v>214</v>
      </c>
      <c r="G57" s="38">
        <v>0</v>
      </c>
      <c r="H57" s="17" t="str">
        <f t="shared" si="0"/>
        <v xml:space="preserve"> </v>
      </c>
      <c r="I57" s="153"/>
      <c r="J57" s="154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</row>
    <row r="58" spans="1:28" ht="15" customHeight="1" x14ac:dyDescent="0.4">
      <c r="A58" s="24">
        <v>1</v>
      </c>
      <c r="B58" s="37">
        <v>137</v>
      </c>
      <c r="C58" s="16" t="s">
        <v>196</v>
      </c>
      <c r="D58" s="16" t="s">
        <v>197</v>
      </c>
      <c r="E58" s="16" t="s">
        <v>52</v>
      </c>
      <c r="F58" s="16" t="s">
        <v>278</v>
      </c>
      <c r="G58" s="38">
        <v>153</v>
      </c>
      <c r="H58" s="17">
        <f t="shared" si="0"/>
        <v>0.63749999999999996</v>
      </c>
      <c r="I58" s="153">
        <v>32.5</v>
      </c>
      <c r="J58" s="154">
        <v>6</v>
      </c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</row>
    <row r="59" spans="1:28" ht="15" customHeight="1" x14ac:dyDescent="0.4">
      <c r="A59" s="24">
        <v>1</v>
      </c>
      <c r="B59" s="37">
        <v>138</v>
      </c>
      <c r="C59" s="16" t="s">
        <v>220</v>
      </c>
      <c r="D59" s="16" t="s">
        <v>221</v>
      </c>
      <c r="E59" s="16" t="s">
        <v>55</v>
      </c>
      <c r="F59" s="16" t="s">
        <v>271</v>
      </c>
      <c r="G59" s="38">
        <v>182.5</v>
      </c>
      <c r="H59" s="17">
        <f t="shared" si="0"/>
        <v>0.76041666666666663</v>
      </c>
      <c r="I59" s="153">
        <v>39</v>
      </c>
      <c r="J59" s="154">
        <v>7.5</v>
      </c>
      <c r="K59" s="46" t="s">
        <v>16</v>
      </c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</row>
    <row r="60" spans="1:28" ht="15" customHeight="1" x14ac:dyDescent="0.4">
      <c r="A60" s="24">
        <v>1</v>
      </c>
      <c r="B60" s="37">
        <v>139</v>
      </c>
      <c r="C60" s="16" t="s">
        <v>222</v>
      </c>
      <c r="D60" s="16" t="s">
        <v>223</v>
      </c>
      <c r="E60" s="16" t="s">
        <v>114</v>
      </c>
      <c r="F60" s="16" t="s">
        <v>114</v>
      </c>
      <c r="G60" s="38">
        <v>164.5</v>
      </c>
      <c r="H60" s="17">
        <f t="shared" si="0"/>
        <v>0.68541666666666667</v>
      </c>
      <c r="I60" s="153">
        <v>34</v>
      </c>
      <c r="J60" s="154">
        <v>6.5</v>
      </c>
      <c r="K60" s="46" t="s">
        <v>16</v>
      </c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</row>
    <row r="61" spans="1:28" ht="15" customHeight="1" x14ac:dyDescent="0.4">
      <c r="A61" s="24">
        <v>1</v>
      </c>
      <c r="B61" s="37">
        <v>140</v>
      </c>
      <c r="C61" s="16" t="s">
        <v>333</v>
      </c>
      <c r="D61" s="16" t="s">
        <v>334</v>
      </c>
      <c r="E61" s="16" t="s">
        <v>261</v>
      </c>
      <c r="F61" s="16" t="s">
        <v>261</v>
      </c>
      <c r="G61" s="38">
        <v>164.5</v>
      </c>
      <c r="H61" s="17">
        <f t="shared" si="0"/>
        <v>0.68541666666666667</v>
      </c>
      <c r="I61" s="153">
        <v>34.5</v>
      </c>
      <c r="J61" s="154">
        <v>7</v>
      </c>
      <c r="K61" s="46" t="s">
        <v>16</v>
      </c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</row>
    <row r="62" spans="1:28" ht="15" customHeight="1" x14ac:dyDescent="0.4">
      <c r="A62" s="24">
        <v>1</v>
      </c>
      <c r="B62" s="37">
        <v>141</v>
      </c>
      <c r="C62" s="16" t="s">
        <v>224</v>
      </c>
      <c r="D62" s="16" t="s">
        <v>225</v>
      </c>
      <c r="E62" s="16" t="s">
        <v>35</v>
      </c>
      <c r="F62" s="16" t="s">
        <v>264</v>
      </c>
      <c r="G62" s="38">
        <v>166.5</v>
      </c>
      <c r="H62" s="17">
        <f t="shared" si="0"/>
        <v>0.69374999999999998</v>
      </c>
      <c r="I62" s="153">
        <v>35</v>
      </c>
      <c r="J62" s="154">
        <v>6.5</v>
      </c>
      <c r="K62" s="46" t="s">
        <v>16</v>
      </c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</row>
    <row r="63" spans="1:28" ht="15" customHeight="1" x14ac:dyDescent="0.4">
      <c r="A63" s="24">
        <v>1</v>
      </c>
      <c r="B63" s="37">
        <v>142</v>
      </c>
      <c r="C63" s="16" t="s">
        <v>335</v>
      </c>
      <c r="D63" s="16" t="s">
        <v>336</v>
      </c>
      <c r="E63" s="16" t="s">
        <v>118</v>
      </c>
      <c r="F63" s="16" t="s">
        <v>118</v>
      </c>
      <c r="G63" s="38">
        <v>169</v>
      </c>
      <c r="H63" s="17">
        <f t="shared" si="0"/>
        <v>0.70416666666666672</v>
      </c>
      <c r="I63" s="153">
        <v>35</v>
      </c>
      <c r="J63" s="154">
        <v>6.5</v>
      </c>
      <c r="K63" s="46" t="s">
        <v>16</v>
      </c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</row>
    <row r="64" spans="1:28" ht="15" customHeight="1" x14ac:dyDescent="0.4">
      <c r="A64" s="24">
        <v>1</v>
      </c>
      <c r="B64" s="37">
        <v>143</v>
      </c>
      <c r="C64" s="16" t="s">
        <v>337</v>
      </c>
      <c r="D64" s="16" t="s">
        <v>227</v>
      </c>
      <c r="E64" s="16" t="s">
        <v>19</v>
      </c>
      <c r="F64" s="16" t="s">
        <v>269</v>
      </c>
      <c r="G64" s="38">
        <v>154.5</v>
      </c>
      <c r="H64" s="17">
        <f t="shared" si="0"/>
        <v>0.64375000000000004</v>
      </c>
      <c r="I64" s="153">
        <v>33</v>
      </c>
      <c r="J64" s="154">
        <v>6</v>
      </c>
      <c r="K64" s="46" t="s">
        <v>16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</row>
    <row r="65" spans="1:28" ht="15" customHeight="1" x14ac:dyDescent="0.4">
      <c r="A65" s="24">
        <v>1</v>
      </c>
      <c r="B65" s="37">
        <v>144</v>
      </c>
      <c r="C65" s="16" t="s">
        <v>338</v>
      </c>
      <c r="D65" s="16" t="s">
        <v>339</v>
      </c>
      <c r="E65" s="16" t="s">
        <v>35</v>
      </c>
      <c r="F65" s="16" t="s">
        <v>256</v>
      </c>
      <c r="G65" s="38">
        <v>149</v>
      </c>
      <c r="H65" s="17">
        <f t="shared" si="0"/>
        <v>0.62083333333333335</v>
      </c>
      <c r="I65" s="153">
        <v>33.5</v>
      </c>
      <c r="J65" s="154">
        <v>6.5</v>
      </c>
      <c r="K65" s="46" t="s">
        <v>16</v>
      </c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</row>
    <row r="66" spans="1:28" ht="15" customHeight="1" x14ac:dyDescent="0.4">
      <c r="A66" s="24">
        <v>1</v>
      </c>
      <c r="B66" s="37">
        <v>148</v>
      </c>
      <c r="C66" s="16" t="s">
        <v>340</v>
      </c>
      <c r="D66" s="16" t="s">
        <v>341</v>
      </c>
      <c r="E66" s="16" t="s">
        <v>27</v>
      </c>
      <c r="F66" s="16" t="s">
        <v>28</v>
      </c>
      <c r="G66" s="38">
        <v>162.5</v>
      </c>
      <c r="H66" s="17">
        <f t="shared" si="0"/>
        <v>0.67708333333333337</v>
      </c>
      <c r="I66" s="153">
        <v>34</v>
      </c>
      <c r="J66" s="154">
        <v>6</v>
      </c>
      <c r="K66" s="46" t="s">
        <v>16</v>
      </c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</row>
    <row r="67" spans="1:28" x14ac:dyDescent="0.25">
      <c r="A67" s="48"/>
      <c r="B67" s="48"/>
      <c r="C67" s="49"/>
      <c r="D67" s="49"/>
      <c r="E67" s="49"/>
      <c r="F67" s="50"/>
      <c r="G67" s="51"/>
      <c r="H67" s="157"/>
      <c r="I67" s="157"/>
      <c r="J67" s="51"/>
      <c r="K67" s="52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</row>
    <row r="68" spans="1:28" ht="15.45" x14ac:dyDescent="0.4">
      <c r="A68" s="97"/>
      <c r="B68" s="97"/>
      <c r="C68" s="33"/>
      <c r="D68" s="33"/>
      <c r="E68" s="33"/>
      <c r="F68" s="33"/>
      <c r="G68" s="34"/>
      <c r="H68" s="135"/>
      <c r="I68" s="135"/>
      <c r="J68" s="34"/>
      <c r="K68" s="35"/>
    </row>
    <row r="69" spans="1:28" ht="15.45" x14ac:dyDescent="0.4">
      <c r="A69" s="97"/>
      <c r="B69" s="97"/>
      <c r="C69" s="33"/>
      <c r="D69" s="33"/>
      <c r="E69" s="33"/>
      <c r="F69" s="33"/>
      <c r="G69" s="34"/>
      <c r="H69" s="135"/>
      <c r="I69" s="135"/>
      <c r="J69" s="34"/>
      <c r="K69" s="35"/>
    </row>
    <row r="70" spans="1:28" ht="12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28" ht="12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28" ht="14.6" x14ac:dyDescent="0.4">
      <c r="A72" s="35"/>
      <c r="B72" s="35"/>
      <c r="C72" s="33"/>
      <c r="D72" s="33"/>
      <c r="E72" s="33"/>
      <c r="F72" s="33"/>
      <c r="G72" s="35"/>
      <c r="H72" s="35"/>
      <c r="I72" s="35"/>
      <c r="J72" s="35"/>
      <c r="K72" s="35"/>
    </row>
    <row r="73" spans="1:28" ht="14.6" x14ac:dyDescent="0.4">
      <c r="A73" s="35"/>
      <c r="B73" s="35"/>
      <c r="C73" s="33"/>
      <c r="D73" s="33"/>
      <c r="E73" s="33"/>
      <c r="F73" s="33"/>
      <c r="G73" s="35"/>
      <c r="H73" s="35"/>
      <c r="I73" s="35"/>
      <c r="J73" s="35"/>
      <c r="K73" s="35"/>
    </row>
    <row r="74" spans="1:28" ht="14.6" x14ac:dyDescent="0.4">
      <c r="A74" s="35"/>
      <c r="B74" s="35"/>
      <c r="C74" s="33"/>
      <c r="D74" s="33"/>
      <c r="E74" s="33"/>
      <c r="F74" s="33"/>
      <c r="G74" s="35"/>
      <c r="H74" s="35"/>
      <c r="I74" s="35"/>
      <c r="J74" s="35"/>
      <c r="K74" s="35"/>
    </row>
    <row r="75" spans="1:28" ht="12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28" ht="12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28" ht="12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28" ht="12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</sheetData>
  <printOptions horizontalCentered="1" gridLines="1"/>
  <pageMargins left="0.7" right="0.7" top="0.75" bottom="0.75" header="0" footer="0"/>
  <pageSetup paperSize="9" pageOrder="overThenDown" orientation="landscape" cellComments="atEnd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N20"/>
  <sheetViews>
    <sheetView showGridLines="0" workbookViewId="0"/>
  </sheetViews>
  <sheetFormatPr defaultColWidth="14.3828125" defaultRowHeight="15" customHeight="1" x14ac:dyDescent="0.25"/>
  <cols>
    <col min="1" max="1" width="10.3046875" customWidth="1"/>
    <col min="2" max="2" width="23.3828125" customWidth="1"/>
    <col min="3" max="3" width="24.84375" customWidth="1"/>
    <col min="4" max="4" width="33.15234375" customWidth="1"/>
    <col min="5" max="6" width="9.3828125" customWidth="1"/>
    <col min="7" max="8" width="10.3828125" hidden="1" customWidth="1"/>
    <col min="9" max="9" width="2" customWidth="1"/>
    <col min="10" max="10" width="11.69140625" hidden="1" customWidth="1"/>
    <col min="11" max="12" width="14.3828125" hidden="1"/>
    <col min="14" max="14" width="9.69140625" customWidth="1"/>
  </cols>
  <sheetData>
    <row r="1" spans="1:14" ht="12" x14ac:dyDescent="0.25">
      <c r="D1" s="6" t="str">
        <f ca="1">IFERROR(__xludf.DUMMYFUNCTION("IFERROR(vlookup(A1,IMPORTRANGE(""&lt;sheet-id&gt;"",""Sheet1!A1:B""),2,false))"),"")</f>
        <v/>
      </c>
    </row>
    <row r="2" spans="1:14" ht="14.15" x14ac:dyDescent="0.25">
      <c r="B2" s="53"/>
    </row>
    <row r="3" spans="1:14" ht="19.75" x14ac:dyDescent="0.45">
      <c r="A3" s="54"/>
      <c r="B3" s="35"/>
      <c r="C3" s="54"/>
      <c r="D3" s="54" t="s">
        <v>342</v>
      </c>
      <c r="E3" s="54"/>
      <c r="F3" s="54"/>
      <c r="G3" s="54"/>
      <c r="H3" s="54"/>
      <c r="I3" s="54"/>
      <c r="J3" s="54"/>
    </row>
    <row r="4" spans="1:14" ht="14.25" customHeight="1" x14ac:dyDescent="0.35">
      <c r="A4" s="55"/>
      <c r="B4" s="55"/>
      <c r="C4" s="55"/>
      <c r="D4" s="55"/>
      <c r="G4" s="55"/>
      <c r="H4" s="55"/>
      <c r="I4" s="55"/>
      <c r="J4" s="55"/>
    </row>
    <row r="5" spans="1:14" ht="14.6" hidden="1" x14ac:dyDescent="0.35">
      <c r="A5" s="55"/>
      <c r="B5" s="55"/>
      <c r="C5" s="55"/>
      <c r="D5" s="55"/>
      <c r="E5" s="6" t="s">
        <v>343</v>
      </c>
      <c r="F5" s="6">
        <v>250</v>
      </c>
      <c r="G5" s="55"/>
      <c r="H5" s="55"/>
      <c r="I5" s="55"/>
      <c r="J5" s="55"/>
    </row>
    <row r="6" spans="1:14" ht="12" hidden="1" x14ac:dyDescent="0.25">
      <c r="A6" s="158"/>
      <c r="B6" s="158"/>
      <c r="C6" s="158"/>
      <c r="D6" s="158"/>
      <c r="G6" s="158"/>
      <c r="H6" s="158"/>
      <c r="I6" s="158"/>
      <c r="J6" s="158"/>
    </row>
    <row r="7" spans="1:14" ht="12" x14ac:dyDescent="0.25">
      <c r="A7" s="158"/>
      <c r="B7" s="158"/>
      <c r="C7" s="158"/>
      <c r="D7" s="158"/>
      <c r="E7" s="159"/>
      <c r="F7" s="158"/>
      <c r="G7" s="158"/>
      <c r="H7" s="158"/>
      <c r="I7" s="158"/>
      <c r="J7" s="158"/>
    </row>
    <row r="8" spans="1:14" ht="30" customHeight="1" x14ac:dyDescent="0.3">
      <c r="A8" s="7" t="s">
        <v>2</v>
      </c>
      <c r="B8" s="7" t="s">
        <v>3</v>
      </c>
      <c r="C8" s="7" t="s">
        <v>4</v>
      </c>
      <c r="D8" s="7" t="s">
        <v>64</v>
      </c>
      <c r="E8" s="8" t="s">
        <v>7</v>
      </c>
      <c r="F8" s="9" t="s">
        <v>8</v>
      </c>
      <c r="G8" s="10" t="s">
        <v>46</v>
      </c>
      <c r="H8" s="56" t="s">
        <v>47</v>
      </c>
      <c r="I8" s="160"/>
      <c r="J8" s="7" t="s">
        <v>344</v>
      </c>
      <c r="K8" s="6" t="s">
        <v>345</v>
      </c>
      <c r="L8" s="6" t="s">
        <v>346</v>
      </c>
      <c r="M8" s="7" t="s">
        <v>347</v>
      </c>
      <c r="N8" s="7" t="s">
        <v>348</v>
      </c>
    </row>
    <row r="9" spans="1:14" ht="22.5" customHeight="1" x14ac:dyDescent="0.3">
      <c r="A9" s="57"/>
      <c r="B9" s="1"/>
      <c r="C9" s="151"/>
      <c r="D9" s="14"/>
      <c r="E9" s="38"/>
      <c r="F9" s="152"/>
      <c r="G9" s="153"/>
      <c r="H9" s="161"/>
      <c r="I9" s="58"/>
      <c r="J9" s="14"/>
      <c r="M9" s="149"/>
      <c r="N9" s="14"/>
    </row>
    <row r="10" spans="1:14" ht="24.75" customHeight="1" x14ac:dyDescent="0.4">
      <c r="A10" s="59">
        <v>1</v>
      </c>
      <c r="B10" s="60" t="str">
        <f>VLOOKUP($A10,'Open Entries'!$B$4:$R$151,2,FALSE)</f>
        <v>Rebecca Parsonage</v>
      </c>
      <c r="C10" s="61" t="str">
        <f>VLOOKUP($A10,'Open Entries'!$B$4:$R$151,3,FALSE)</f>
        <v>Wacton Billy</v>
      </c>
      <c r="D10" s="61" t="str">
        <f>VLOOKUP($A10,'Open Entries'!$B$4:$R$151,4,FALSE)</f>
        <v>Ludlow Hunt</v>
      </c>
      <c r="E10" s="62">
        <f>VLOOKUP($A10,'Open Entries'!$B$4:$R$151,6,FALSE)</f>
        <v>190</v>
      </c>
      <c r="F10" s="63">
        <f>VLOOKUP($A10,'Open Entries'!$B$4:$R$151,7,FALSE)</f>
        <v>0.73076923076923073</v>
      </c>
      <c r="G10" s="64">
        <f>VLOOKUP($A10,'Open Entries'!$B$4:$R$151,8,FALSE)</f>
        <v>52.5</v>
      </c>
      <c r="H10" s="65">
        <f>VLOOKUP($A10,'Open Entries'!$B$4:$R$151,9,FALSE)</f>
        <v>14</v>
      </c>
      <c r="I10" s="66"/>
      <c r="J10" s="70">
        <f t="shared" ref="J10:J20" si="0">(E10*1000)+(G10*100)+(H10*10)</f>
        <v>195390</v>
      </c>
      <c r="K10" s="67" t="str">
        <f>VLOOKUP($A10,'Open Entries'!$B$4:$R$151,10,FALSE)</f>
        <v>t</v>
      </c>
      <c r="L10" s="68">
        <f t="shared" ref="L10:L20" si="1">IF(K10=0," ",RANK(J10,$J$10:$J$20))</f>
        <v>2</v>
      </c>
      <c r="M10" s="69">
        <f t="shared" ref="M10:M20" si="2">IF(E10=0," ",RANK(J10,$J$10:$J$20))</f>
        <v>2</v>
      </c>
      <c r="N10" s="70"/>
    </row>
    <row r="11" spans="1:14" ht="23.25" customHeight="1" x14ac:dyDescent="0.4">
      <c r="A11" s="59">
        <v>2</v>
      </c>
      <c r="B11" s="60" t="str">
        <f>VLOOKUP($A11,'Open Entries'!$B$4:$R$151,2,FALSE)</f>
        <v>Emily Yeomans</v>
      </c>
      <c r="C11" s="61" t="str">
        <f>VLOOKUP($A11,'Open Entries'!$B$4:$R$151,3,FALSE)</f>
        <v>Silken Brew</v>
      </c>
      <c r="D11" s="61" t="str">
        <f>VLOOKUP($A11,'Open Entries'!$B$4:$R$151,4,FALSE)</f>
        <v>North Shropshire Hunt</v>
      </c>
      <c r="E11" s="62">
        <f>VLOOKUP($A11,'Open Entries'!$B$4:$R$151,6,FALSE)</f>
        <v>138</v>
      </c>
      <c r="F11" s="63">
        <f>VLOOKUP($A11,'Open Entries'!$B$4:$R$151,7,FALSE)</f>
        <v>0.53076923076923077</v>
      </c>
      <c r="G11" s="64">
        <f>VLOOKUP($A11,'Open Entries'!$B$4:$R$151,8,FALSE)</f>
        <v>37.5</v>
      </c>
      <c r="H11" s="65">
        <f>VLOOKUP($A11,'Open Entries'!$B$4:$R$151,9,FALSE)</f>
        <v>6</v>
      </c>
      <c r="I11" s="66"/>
      <c r="J11" s="70">
        <f t="shared" si="0"/>
        <v>141810</v>
      </c>
      <c r="K11" s="67" t="str">
        <f>VLOOKUP($A11,'Open Entries'!$B$4:$R$151,10,FALSE)</f>
        <v>t</v>
      </c>
      <c r="L11" s="68">
        <f t="shared" si="1"/>
        <v>10</v>
      </c>
      <c r="M11" s="69">
        <f t="shared" si="2"/>
        <v>10</v>
      </c>
      <c r="N11" s="70"/>
    </row>
    <row r="12" spans="1:14" ht="24" customHeight="1" x14ac:dyDescent="0.4">
      <c r="A12" s="59">
        <v>3</v>
      </c>
      <c r="B12" s="60" t="str">
        <f>VLOOKUP($A12,'Open Entries'!$B$4:$R$151,2,FALSE)</f>
        <v>Alice Parton</v>
      </c>
      <c r="C12" s="61" t="str">
        <f>VLOOKUP($A12,'Open Entries'!$B$4:$R$151,3,FALSE)</f>
        <v>Sportsfield Cookie</v>
      </c>
      <c r="D12" s="61" t="str">
        <f>VLOOKUP($A12,'Open Entries'!$B$4:$R$151,4,FALSE)</f>
        <v>North Shropshire Hunt</v>
      </c>
      <c r="E12" s="62">
        <f>VLOOKUP($A12,'Open Entries'!$B$4:$R$151,6,FALSE)</f>
        <v>175.5</v>
      </c>
      <c r="F12" s="63">
        <f>VLOOKUP($A12,'Open Entries'!$B$4:$R$151,7,FALSE)</f>
        <v>0.67500000000000004</v>
      </c>
      <c r="G12" s="64">
        <f>VLOOKUP($A12,'Open Entries'!$B$4:$R$151,8,FALSE)</f>
        <v>47</v>
      </c>
      <c r="H12" s="65">
        <f>VLOOKUP($A12,'Open Entries'!$B$4:$R$151,9,FALSE)</f>
        <v>13</v>
      </c>
      <c r="I12" s="66"/>
      <c r="J12" s="70">
        <f t="shared" si="0"/>
        <v>180330</v>
      </c>
      <c r="K12" s="67" t="str">
        <f>VLOOKUP($A12,'Open Entries'!$B$4:$R$151,10,FALSE)</f>
        <v>t</v>
      </c>
      <c r="L12" s="68">
        <f t="shared" si="1"/>
        <v>7</v>
      </c>
      <c r="M12" s="69">
        <f t="shared" si="2"/>
        <v>7</v>
      </c>
      <c r="N12" s="70"/>
    </row>
    <row r="13" spans="1:14" ht="23.25" customHeight="1" x14ac:dyDescent="0.4">
      <c r="A13" s="59">
        <v>4</v>
      </c>
      <c r="B13" s="60" t="str">
        <f>VLOOKUP($A13,'Open Entries'!$B$4:$R$151,2,FALSE)</f>
        <v>Isabella Jackson</v>
      </c>
      <c r="C13" s="61" t="str">
        <f>VLOOKUP($A13,'Open Entries'!$B$4:$R$151,3,FALSE)</f>
        <v>Talos</v>
      </c>
      <c r="D13" s="61" t="str">
        <f>VLOOKUP($A13,'Open Entries'!$B$4:$R$151,4,FALSE)</f>
        <v>North Shropshire Hunt</v>
      </c>
      <c r="E13" s="62">
        <f>VLOOKUP($A13,'Open Entries'!$B$4:$R$151,6,FALSE)</f>
        <v>177</v>
      </c>
      <c r="F13" s="63">
        <f>VLOOKUP($A13,'Open Entries'!$B$4:$R$151,7,FALSE)</f>
        <v>0.68076923076923079</v>
      </c>
      <c r="G13" s="64">
        <f>VLOOKUP($A13,'Open Entries'!$B$4:$R$151,8,FALSE)</f>
        <v>46</v>
      </c>
      <c r="H13" s="65">
        <f>VLOOKUP($A13,'Open Entries'!$B$4:$R$151,9,FALSE)</f>
        <v>12</v>
      </c>
      <c r="I13" s="66"/>
      <c r="J13" s="70">
        <f t="shared" si="0"/>
        <v>181720</v>
      </c>
      <c r="K13" s="67" t="str">
        <f>VLOOKUP($A13,'Open Entries'!$B$4:$R$151,10,FALSE)</f>
        <v>t</v>
      </c>
      <c r="L13" s="68">
        <f t="shared" si="1"/>
        <v>6</v>
      </c>
      <c r="M13" s="69">
        <f t="shared" si="2"/>
        <v>6</v>
      </c>
      <c r="N13" s="70"/>
    </row>
    <row r="14" spans="1:14" ht="27" customHeight="1" x14ac:dyDescent="0.4">
      <c r="A14" s="59">
        <v>5</v>
      </c>
      <c r="B14" s="60" t="str">
        <f>VLOOKUP($A14,'Open Entries'!$B$4:$R$151,2,FALSE)</f>
        <v>Amy Morris</v>
      </c>
      <c r="C14" s="61" t="str">
        <f>VLOOKUP($A14,'Open Entries'!$B$4:$R$151,3,FALSE)</f>
        <v>Miller Milo</v>
      </c>
      <c r="D14" s="61" t="str">
        <f>VLOOKUP($A14,'Open Entries'!$B$4:$R$151,4,FALSE)</f>
        <v>Wheatland Hunt</v>
      </c>
      <c r="E14" s="62">
        <f>VLOOKUP($A14,'Open Entries'!$B$4:$R$151,6,FALSE)</f>
        <v>166.5</v>
      </c>
      <c r="F14" s="63">
        <f>VLOOKUP($A14,'Open Entries'!$B$4:$R$151,7,FALSE)</f>
        <v>0.64038461538461533</v>
      </c>
      <c r="G14" s="64">
        <f>VLOOKUP($A14,'Open Entries'!$B$4:$R$151,8,FALSE)</f>
        <v>45</v>
      </c>
      <c r="H14" s="65">
        <f>VLOOKUP($A14,'Open Entries'!$B$4:$R$151,9,FALSE)</f>
        <v>12</v>
      </c>
      <c r="I14" s="162"/>
      <c r="J14" s="70">
        <f t="shared" si="0"/>
        <v>171120</v>
      </c>
      <c r="K14" s="67" t="str">
        <f>VLOOKUP($A14,'Open Entries'!$B$4:$R$151,10,FALSE)</f>
        <v>t</v>
      </c>
      <c r="L14" s="68">
        <f t="shared" si="1"/>
        <v>8</v>
      </c>
      <c r="M14" s="69">
        <f t="shared" si="2"/>
        <v>8</v>
      </c>
      <c r="N14" s="70"/>
    </row>
    <row r="15" spans="1:14" ht="23.25" customHeight="1" x14ac:dyDescent="0.4">
      <c r="A15" s="59">
        <v>6</v>
      </c>
      <c r="B15" s="60" t="str">
        <f>VLOOKUP($A15,'Open Entries'!$B$4:$R$151,2,FALSE)</f>
        <v>Isabella Rowley</v>
      </c>
      <c r="C15" s="61" t="str">
        <f>VLOOKUP($A15,'Open Entries'!$B$4:$R$151,3,FALSE)</f>
        <v>Lydican Lara</v>
      </c>
      <c r="D15" s="61" t="str">
        <f>VLOOKUP($A15,'Open Entries'!$B$4:$R$151,4,FALSE)</f>
        <v>Wheatland Hunt</v>
      </c>
      <c r="E15" s="62">
        <f>VLOOKUP($A15,'Open Entries'!$B$4:$R$151,6,FALSE)</f>
        <v>181.5</v>
      </c>
      <c r="F15" s="63">
        <f>VLOOKUP($A15,'Open Entries'!$B$4:$R$151,7,FALSE)</f>
        <v>0.69807692307692304</v>
      </c>
      <c r="G15" s="64">
        <f>VLOOKUP($A15,'Open Entries'!$B$4:$R$151,8,FALSE)</f>
        <v>48.5</v>
      </c>
      <c r="H15" s="65">
        <f>VLOOKUP($A15,'Open Entries'!$B$4:$R$151,9,FALSE)</f>
        <v>13</v>
      </c>
      <c r="I15" s="162"/>
      <c r="J15" s="70">
        <f t="shared" si="0"/>
        <v>186480</v>
      </c>
      <c r="K15" s="67" t="str">
        <f>VLOOKUP($A15,'Open Entries'!$B$4:$R$151,10,FALSE)</f>
        <v>t</v>
      </c>
      <c r="L15" s="68">
        <f t="shared" si="1"/>
        <v>4</v>
      </c>
      <c r="M15" s="69">
        <f t="shared" si="2"/>
        <v>4</v>
      </c>
      <c r="N15" s="70"/>
    </row>
    <row r="16" spans="1:14" ht="24" customHeight="1" x14ac:dyDescent="0.4">
      <c r="A16" s="59">
        <v>149</v>
      </c>
      <c r="B16" s="60" t="str">
        <f>VLOOKUP($A16,'Open Entries'!$B$4:$R$151,2,FALSE)</f>
        <v>Georgina Crawford</v>
      </c>
      <c r="C16" s="61" t="str">
        <f>VLOOKUP($A16,'Open Entries'!$B$4:$R$151,3,FALSE)</f>
        <v>Limbo Hugo</v>
      </c>
      <c r="D16" s="61" t="str">
        <f>VLOOKUP($A16,'Open Entries'!$B$4:$R$151,4,FALSE)</f>
        <v>Wheatland Hunt</v>
      </c>
      <c r="E16" s="62">
        <f>VLOOKUP($A16,'Open Entries'!$B$4:$R$151,6,FALSE)</f>
        <v>148.5</v>
      </c>
      <c r="F16" s="63">
        <f>VLOOKUP($A16,'Open Entries'!$B$4:$R$151,7,FALSE)</f>
        <v>0.57115384615384612</v>
      </c>
      <c r="G16" s="64">
        <f>VLOOKUP($A16,'Open Entries'!$B$4:$R$151,8,FALSE)</f>
        <v>39.5</v>
      </c>
      <c r="H16" s="65">
        <f>VLOOKUP($A16,'Open Entries'!$B$4:$R$151,9,FALSE)</f>
        <v>8</v>
      </c>
      <c r="I16" s="162"/>
      <c r="J16" s="70">
        <f t="shared" si="0"/>
        <v>152530</v>
      </c>
      <c r="K16" s="67" t="str">
        <f>VLOOKUP($A16,'Open Entries'!$B$4:$R$151,10,FALSE)</f>
        <v>t</v>
      </c>
      <c r="L16" s="68">
        <f t="shared" si="1"/>
        <v>9</v>
      </c>
      <c r="M16" s="69">
        <f t="shared" si="2"/>
        <v>9</v>
      </c>
      <c r="N16" s="70"/>
    </row>
    <row r="17" spans="1:14" ht="22.5" customHeight="1" x14ac:dyDescent="0.4">
      <c r="A17" s="59">
        <v>7</v>
      </c>
      <c r="B17" s="60" t="str">
        <f>VLOOKUP($A17,'Open Entries'!$B$4:$R$151,2,FALSE)</f>
        <v>Sophia Marston</v>
      </c>
      <c r="C17" s="61" t="str">
        <f>VLOOKUP($A17,'Open Entries'!$B$4:$R$151,3,FALSE)</f>
        <v>Solitaire</v>
      </c>
      <c r="D17" s="61" t="str">
        <f>VLOOKUP($A17,'Open Entries'!$B$4:$R$151,4,FALSE)</f>
        <v>North Warwickshire</v>
      </c>
      <c r="E17" s="62">
        <f>VLOOKUP($A17,'Open Entries'!$B$4:$R$151,6,FALSE)</f>
        <v>191</v>
      </c>
      <c r="F17" s="63">
        <f>VLOOKUP($A17,'Open Entries'!$B$4:$R$151,7,FALSE)</f>
        <v>0.73461538461538467</v>
      </c>
      <c r="G17" s="64">
        <f>VLOOKUP($A17,'Open Entries'!$B$4:$R$151,8,FALSE)</f>
        <v>51</v>
      </c>
      <c r="H17" s="65">
        <f>VLOOKUP($A17,'Open Entries'!$B$4:$R$151,9,FALSE)</f>
        <v>13</v>
      </c>
      <c r="I17" s="162"/>
      <c r="J17" s="70">
        <f t="shared" si="0"/>
        <v>196230</v>
      </c>
      <c r="K17" s="67" t="str">
        <f>VLOOKUP($A17,'Open Entries'!$B$4:$R$151,10,FALSE)</f>
        <v>t</v>
      </c>
      <c r="L17" s="68">
        <f t="shared" si="1"/>
        <v>1</v>
      </c>
      <c r="M17" s="69">
        <f t="shared" si="2"/>
        <v>1</v>
      </c>
      <c r="N17" s="70"/>
    </row>
    <row r="18" spans="1:14" ht="22.5" customHeight="1" x14ac:dyDescent="0.4">
      <c r="A18" s="59">
        <v>8</v>
      </c>
      <c r="B18" s="60" t="str">
        <f>VLOOKUP($A18,'Open Entries'!$B$4:$R$151,2,FALSE)</f>
        <v>Georgie Hadaway</v>
      </c>
      <c r="C18" s="61" t="str">
        <f>VLOOKUP($A18,'Open Entries'!$B$4:$R$151,3,FALSE)</f>
        <v>Cynheidrefawr Ceidrych</v>
      </c>
      <c r="D18" s="61" t="str">
        <f>VLOOKUP($A18,'Open Entries'!$B$4:$R$151,4,FALSE)</f>
        <v>Pytchley Hunt</v>
      </c>
      <c r="E18" s="62">
        <f>VLOOKUP($A18,'Open Entries'!$B$4:$R$151,6,FALSE)</f>
        <v>185.5</v>
      </c>
      <c r="F18" s="63">
        <f>VLOOKUP($A18,'Open Entries'!$B$4:$R$151,7,FALSE)</f>
        <v>0.71346153846153848</v>
      </c>
      <c r="G18" s="64">
        <f>VLOOKUP($A18,'Open Entries'!$B$4:$R$151,8,FALSE)</f>
        <v>50.5</v>
      </c>
      <c r="H18" s="65">
        <f>VLOOKUP($A18,'Open Entries'!$B$4:$R$151,9,FALSE)</f>
        <v>14</v>
      </c>
      <c r="I18" s="162"/>
      <c r="J18" s="70">
        <f t="shared" si="0"/>
        <v>190690</v>
      </c>
      <c r="K18" s="67" t="str">
        <f>VLOOKUP($A18,'Open Entries'!$B$4:$R$151,10,FALSE)</f>
        <v>t</v>
      </c>
      <c r="L18" s="68">
        <f t="shared" si="1"/>
        <v>3</v>
      </c>
      <c r="M18" s="69">
        <f t="shared" si="2"/>
        <v>3</v>
      </c>
      <c r="N18" s="70"/>
    </row>
    <row r="19" spans="1:14" ht="24" customHeight="1" x14ac:dyDescent="0.4">
      <c r="A19" s="59">
        <v>10</v>
      </c>
      <c r="B19" s="60" t="str">
        <f>VLOOKUP($A19,'Open Entries'!$B$4:$R$151,2,FALSE)</f>
        <v>Daisy Beards</v>
      </c>
      <c r="C19" s="61" t="str">
        <f>VLOOKUP($A19,'Open Entries'!$B$4:$R$151,3,FALSE)</f>
        <v>Orion VI</v>
      </c>
      <c r="D19" s="61" t="str">
        <f>VLOOKUP($A19,'Open Entries'!$B$4:$R$151,4,FALSE)</f>
        <v>Warwickshire Hunt</v>
      </c>
      <c r="E19" s="62">
        <f>VLOOKUP($A19,'Open Entries'!$B$4:$R$151,6,FALSE)</f>
        <v>130</v>
      </c>
      <c r="F19" s="63">
        <f>VLOOKUP($A19,'Open Entries'!$B$4:$R$151,7,FALSE)</f>
        <v>0.5</v>
      </c>
      <c r="G19" s="64">
        <f>VLOOKUP($A19,'Open Entries'!$B$4:$R$151,8,FALSE)</f>
        <v>37.5</v>
      </c>
      <c r="H19" s="65">
        <f>VLOOKUP($A19,'Open Entries'!$B$4:$R$151,9,FALSE)</f>
        <v>6</v>
      </c>
      <c r="I19" s="162"/>
      <c r="J19" s="70">
        <f t="shared" si="0"/>
        <v>133810</v>
      </c>
      <c r="K19" s="67" t="str">
        <f>VLOOKUP($A19,'Open Entries'!$B$4:$R$151,10,FALSE)</f>
        <v>t</v>
      </c>
      <c r="L19" s="68">
        <f t="shared" si="1"/>
        <v>11</v>
      </c>
      <c r="M19" s="69">
        <f t="shared" si="2"/>
        <v>11</v>
      </c>
      <c r="N19" s="70"/>
    </row>
    <row r="20" spans="1:14" ht="24" customHeight="1" x14ac:dyDescent="0.4">
      <c r="A20" s="59">
        <v>11</v>
      </c>
      <c r="B20" s="60" t="str">
        <f>VLOOKUP($A20,'Open Entries'!$B$4:$R$151,2,FALSE)</f>
        <v>Rebecca Parsonage</v>
      </c>
      <c r="C20" s="61" t="str">
        <f>VLOOKUP($A20,'Open Entries'!$B$4:$R$151,3,FALSE)</f>
        <v>Aberaeron Aur-Yr-Aeron</v>
      </c>
      <c r="D20" s="61" t="str">
        <f>VLOOKUP($A20,'Open Entries'!$B$4:$R$151,4,FALSE)</f>
        <v>Ludlow Hunt</v>
      </c>
      <c r="E20" s="62">
        <f>VLOOKUP($A20,'Open Entries'!$B$4:$R$151,6,FALSE)</f>
        <v>179.5</v>
      </c>
      <c r="F20" s="63">
        <f>VLOOKUP($A20,'Open Entries'!$B$4:$R$151,7,FALSE)</f>
        <v>0.69038461538461537</v>
      </c>
      <c r="G20" s="64">
        <f>VLOOKUP($A20,'Open Entries'!$B$4:$R$151,8,FALSE)</f>
        <v>49</v>
      </c>
      <c r="H20" s="65">
        <f>VLOOKUP($A20,'Open Entries'!$B$4:$R$151,9,FALSE)</f>
        <v>13</v>
      </c>
      <c r="I20" s="162"/>
      <c r="J20" s="70">
        <f t="shared" si="0"/>
        <v>184530</v>
      </c>
      <c r="K20" s="67"/>
      <c r="L20" s="68" t="str">
        <f t="shared" si="1"/>
        <v xml:space="preserve"> </v>
      </c>
      <c r="M20" s="69">
        <f t="shared" si="2"/>
        <v>5</v>
      </c>
      <c r="N20" s="70" t="s">
        <v>349</v>
      </c>
    </row>
  </sheetData>
  <conditionalFormatting sqref="M10:M20">
    <cfRule type="cellIs" dxfId="56" priority="1" operator="equal">
      <formula>1</formula>
    </cfRule>
  </conditionalFormatting>
  <conditionalFormatting sqref="M10:M20">
    <cfRule type="cellIs" dxfId="55" priority="2" operator="equal">
      <formula>2</formula>
    </cfRule>
  </conditionalFormatting>
  <conditionalFormatting sqref="M10:M20">
    <cfRule type="cellIs" dxfId="54" priority="3" operator="equal">
      <formula>3</formula>
    </cfRule>
  </conditionalFormatting>
  <conditionalFormatting sqref="M10:M20">
    <cfRule type="cellIs" dxfId="53" priority="4" operator="equal">
      <formula>4</formula>
    </cfRule>
  </conditionalFormatting>
  <conditionalFormatting sqref="M10:M20">
    <cfRule type="cellIs" dxfId="52" priority="5" operator="equal">
      <formula>5</formula>
    </cfRule>
  </conditionalFormatting>
  <conditionalFormatting sqref="M10:M20">
    <cfRule type="cellIs" dxfId="51" priority="6" operator="equal">
      <formula>6</formula>
    </cfRule>
  </conditionalFormatting>
  <conditionalFormatting sqref="M10:M20">
    <cfRule type="cellIs" dxfId="50" priority="7" operator="equal">
      <formula>7</formula>
    </cfRule>
  </conditionalFormatting>
  <conditionalFormatting sqref="M10:M20">
    <cfRule type="cellIs" dxfId="49" priority="8" operator="equal">
      <formula>8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8"/>
  <sheetViews>
    <sheetView showGridLines="0" workbookViewId="0">
      <selection activeCell="E6" sqref="E6"/>
    </sheetView>
  </sheetViews>
  <sheetFormatPr defaultColWidth="14.3828125" defaultRowHeight="15" customHeight="1" x14ac:dyDescent="0.25"/>
  <cols>
    <col min="1" max="1" width="5.3828125" customWidth="1"/>
    <col min="2" max="2" width="25" customWidth="1"/>
    <col min="3" max="3" width="26.53515625" customWidth="1"/>
    <col min="4" max="4" width="29" customWidth="1"/>
    <col min="5" max="5" width="12" customWidth="1"/>
    <col min="6" max="8" width="11.15234375" customWidth="1"/>
    <col min="9" max="9" width="14.3828125" customWidth="1"/>
    <col min="10" max="10" width="11.69140625" customWidth="1"/>
    <col min="11" max="11" width="12" customWidth="1"/>
    <col min="12" max="21" width="9.15234375" customWidth="1"/>
    <col min="22" max="26" width="8" customWidth="1"/>
  </cols>
  <sheetData>
    <row r="1" spans="1:26" ht="28.5" customHeight="1" x14ac:dyDescent="0.65">
      <c r="A1" s="71"/>
      <c r="B1" s="72"/>
      <c r="C1" s="72"/>
      <c r="D1" s="73" t="s">
        <v>350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5.5" customHeight="1" x14ac:dyDescent="0.5">
      <c r="A2" s="74"/>
      <c r="B2" s="158"/>
      <c r="C2" s="158"/>
      <c r="D2" s="75" t="s">
        <v>351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25.5" customHeight="1" x14ac:dyDescent="0.5">
      <c r="A3" s="74"/>
      <c r="B3" s="158"/>
      <c r="C3" s="158"/>
      <c r="D3" s="75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5.45" x14ac:dyDescent="0.4">
      <c r="A4" s="76"/>
      <c r="B4" s="1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12.75" customHeight="1" x14ac:dyDescent="0.35">
      <c r="A5" s="86" t="s">
        <v>2</v>
      </c>
      <c r="B5" s="7" t="s">
        <v>3</v>
      </c>
      <c r="C5" s="7" t="s">
        <v>4</v>
      </c>
      <c r="D5" s="7" t="s">
        <v>5</v>
      </c>
      <c r="E5" s="7" t="s">
        <v>352</v>
      </c>
      <c r="F5" s="7" t="s">
        <v>8</v>
      </c>
      <c r="G5" s="7" t="s">
        <v>46</v>
      </c>
      <c r="H5" s="7" t="s">
        <v>353</v>
      </c>
      <c r="I5" s="78" t="s">
        <v>354</v>
      </c>
      <c r="J5" s="7" t="s">
        <v>355</v>
      </c>
      <c r="K5" s="7" t="s">
        <v>356</v>
      </c>
      <c r="L5" s="7" t="s">
        <v>357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79">
        <v>2</v>
      </c>
      <c r="B6" s="60" t="str">
        <f>VLOOKUP($A6,'Open Entries'!$B$4:$R$151,2,FALSE)</f>
        <v>Emily Yeomans</v>
      </c>
      <c r="C6" s="61" t="str">
        <f>VLOOKUP($A6,'Open Entries'!$B$4:$R$151,3,FALSE)</f>
        <v>Silken Brew</v>
      </c>
      <c r="D6" s="61" t="str">
        <f>VLOOKUP($A6,'Open Entries'!$B$4:$R$151,5,FALSE)</f>
        <v>North Shropshire</v>
      </c>
      <c r="E6" s="80">
        <f>VLOOKUP($A6,'Open Entries'!$B$4:$R$151,6,FALSE)</f>
        <v>138</v>
      </c>
      <c r="F6" s="163">
        <f>VLOOKUP(A6,'Open Individual Results'!$A$9:$G$121,6,FALSE)</f>
        <v>0.53076923076923077</v>
      </c>
      <c r="G6" s="81">
        <f>VLOOKUP($A6,'Open Entries'!$B$4:$R$151,7,FALSE)</f>
        <v>0.53076923076923077</v>
      </c>
      <c r="H6" s="80">
        <f>VLOOKUP($A6,'Open Entries'!$B$4:$R$151,8,FALSE)</f>
        <v>37.5</v>
      </c>
      <c r="I6" s="164">
        <v>9</v>
      </c>
      <c r="J6" s="195">
        <f>SUM(I6:I8)</f>
        <v>20</v>
      </c>
      <c r="K6" s="191">
        <f>RANK(J6,$J$6:$J$52,1)</f>
        <v>3</v>
      </c>
      <c r="L6" s="194" t="s">
        <v>357</v>
      </c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3.5" customHeight="1" x14ac:dyDescent="0.25">
      <c r="A7" s="79">
        <v>3</v>
      </c>
      <c r="B7" s="60" t="str">
        <f>VLOOKUP($A7,'Open Entries'!$B$4:$R$151,2,FALSE)</f>
        <v>Alice Parton</v>
      </c>
      <c r="C7" s="61" t="str">
        <f>VLOOKUP($A7,'Open Entries'!$B$4:$R$151,3,FALSE)</f>
        <v>Sportsfield Cookie</v>
      </c>
      <c r="D7" s="61" t="str">
        <f>VLOOKUP($A7,'Open Entries'!$B$4:$R$151,5,FALSE)</f>
        <v>North Shropshire</v>
      </c>
      <c r="E7" s="80">
        <f>VLOOKUP($A7,'Open Entries'!$B$4:$R$151,6,FALSE)</f>
        <v>175.5</v>
      </c>
      <c r="F7" s="163">
        <f>VLOOKUP(A7,'Open Individual Results'!$A$9:$G$121,6,FALSE)</f>
        <v>0.67500000000000004</v>
      </c>
      <c r="G7" s="81">
        <f>VLOOKUP($A7,'Open Entries'!$B$4:$R$151,7,FALSE)</f>
        <v>0.67500000000000004</v>
      </c>
      <c r="H7" s="80">
        <f>VLOOKUP($A7,'Open Entries'!$B$4:$R$151,8,FALSE)</f>
        <v>47</v>
      </c>
      <c r="I7" s="164">
        <v>6</v>
      </c>
      <c r="J7" s="192"/>
      <c r="K7" s="192"/>
      <c r="L7" s="192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ht="13.5" customHeight="1" x14ac:dyDescent="0.25">
      <c r="A8" s="79">
        <v>4</v>
      </c>
      <c r="B8" s="60" t="str">
        <f>VLOOKUP($A8,'Open Entries'!$B$4:$R$151,2,FALSE)</f>
        <v>Isabella Jackson</v>
      </c>
      <c r="C8" s="61" t="str">
        <f>VLOOKUP($A8,'Open Entries'!$B$4:$R$151,3,FALSE)</f>
        <v>Talos</v>
      </c>
      <c r="D8" s="61" t="str">
        <f>VLOOKUP($A8,'Open Entries'!$B$4:$R$151,5,FALSE)</f>
        <v>North Shropshire</v>
      </c>
      <c r="E8" s="80">
        <f>VLOOKUP($A8,'Open Entries'!$B$4:$R$151,6,FALSE)</f>
        <v>177</v>
      </c>
      <c r="F8" s="163">
        <f>VLOOKUP(A8,'Open Individual Results'!$A$9:$G$121,6,FALSE)</f>
        <v>0.68076923076923079</v>
      </c>
      <c r="G8" s="81">
        <f>VLOOKUP($A8,'Open Entries'!$B$4:$R$151,7,FALSE)</f>
        <v>0.68076923076923079</v>
      </c>
      <c r="H8" s="80">
        <f>VLOOKUP($A8,'Open Entries'!$B$4:$R$151,8,FALSE)</f>
        <v>46</v>
      </c>
      <c r="I8" s="164">
        <v>5</v>
      </c>
      <c r="J8" s="192"/>
      <c r="K8" s="192"/>
      <c r="L8" s="192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13.5" customHeight="1" x14ac:dyDescent="0.25">
      <c r="A9" s="79"/>
      <c r="B9" s="60"/>
      <c r="C9" s="61"/>
      <c r="D9" s="61"/>
      <c r="E9" s="80"/>
      <c r="F9" s="164"/>
      <c r="G9" s="80"/>
      <c r="H9" s="80"/>
      <c r="I9" s="164"/>
      <c r="J9" s="193"/>
      <c r="K9" s="193"/>
      <c r="L9" s="193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ht="13.5" customHeight="1" x14ac:dyDescent="0.35">
      <c r="A10" s="82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x14ac:dyDescent="0.35">
      <c r="A11" s="83"/>
      <c r="B11" s="84"/>
      <c r="C11" s="77"/>
      <c r="D11" s="77"/>
      <c r="E11" s="77"/>
      <c r="F11" s="77"/>
      <c r="G11" s="77"/>
      <c r="H11" s="77"/>
      <c r="I11" s="77"/>
      <c r="J11" s="77"/>
      <c r="K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12.75" customHeight="1" x14ac:dyDescent="0.35">
      <c r="A12" s="86" t="s">
        <v>2</v>
      </c>
      <c r="B12" s="7" t="s">
        <v>3</v>
      </c>
      <c r="C12" s="7" t="s">
        <v>4</v>
      </c>
      <c r="D12" s="7" t="s">
        <v>5</v>
      </c>
      <c r="E12" s="7" t="s">
        <v>352</v>
      </c>
      <c r="F12" s="7" t="s">
        <v>8</v>
      </c>
      <c r="G12" s="7" t="s">
        <v>46</v>
      </c>
      <c r="H12" s="7" t="s">
        <v>353</v>
      </c>
      <c r="I12" s="78" t="s">
        <v>354</v>
      </c>
      <c r="J12" s="7" t="s">
        <v>355</v>
      </c>
      <c r="K12" s="7" t="s">
        <v>356</v>
      </c>
      <c r="L12" s="7" t="s">
        <v>357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35">
      <c r="A13" s="85">
        <v>5</v>
      </c>
      <c r="B13" s="60" t="str">
        <f>VLOOKUP($A13,'Open Entries'!$B$4:$R$151,2,FALSE)</f>
        <v>Amy Morris</v>
      </c>
      <c r="C13" s="61" t="str">
        <f>VLOOKUP($A13,'Open Entries'!$B$4:$R$151,3,FALSE)</f>
        <v>Miller Milo</v>
      </c>
      <c r="D13" s="61" t="str">
        <f>VLOOKUP($A13,'Open Entries'!$B$4:$R$151,5,FALSE)</f>
        <v>Wheatland</v>
      </c>
      <c r="E13" s="80">
        <f>VLOOKUP($A13,'Open Entries'!$B$4:$R$151,6,FALSE)</f>
        <v>166.5</v>
      </c>
      <c r="F13" s="163">
        <f>VLOOKUP(A13,'Open Individual Results'!$A$9:$G$121,6,FALSE)</f>
        <v>0.64038461538461533</v>
      </c>
      <c r="G13" s="81">
        <f>VLOOKUP($A13,'Open Entries'!$B$4:$R$151,7,FALSE)</f>
        <v>0.64038461538461533</v>
      </c>
      <c r="H13" s="80">
        <f>VLOOKUP($A13,'Open Entries'!$B$4:$R$151,8,FALSE)</f>
        <v>45</v>
      </c>
      <c r="I13" s="164">
        <v>7</v>
      </c>
      <c r="J13" s="195">
        <f>SUM(I13:I15)</f>
        <v>19</v>
      </c>
      <c r="K13" s="191">
        <f>RANK(J13,$J$6:$J$52,1)</f>
        <v>2</v>
      </c>
      <c r="L13" s="194" t="s">
        <v>357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3">
      <c r="A14" s="79">
        <v>6</v>
      </c>
      <c r="B14" s="60" t="str">
        <f>VLOOKUP($A14,'Open Entries'!$B$4:$R$151,2,FALSE)</f>
        <v>Isabella Rowley</v>
      </c>
      <c r="C14" s="61" t="str">
        <f>VLOOKUP($A14,'Open Entries'!$B$4:$R$151,3,FALSE)</f>
        <v>Lydican Lara</v>
      </c>
      <c r="D14" s="61" t="str">
        <f>VLOOKUP($A14,'Open Entries'!$B$4:$R$151,5,FALSE)</f>
        <v>Wheatland</v>
      </c>
      <c r="E14" s="80">
        <f>VLOOKUP($A14,'Open Entries'!$B$4:$R$151,6,FALSE)</f>
        <v>181.5</v>
      </c>
      <c r="F14" s="163">
        <f>VLOOKUP(A14,'Open Individual Results'!$A$9:$G$121,6,FALSE)</f>
        <v>0.69807692307692304</v>
      </c>
      <c r="G14" s="81">
        <f>VLOOKUP($A14,'Open Entries'!$B$4:$R$151,7,FALSE)</f>
        <v>0.69807692307692304</v>
      </c>
      <c r="H14" s="80">
        <f>VLOOKUP($A14,'Open Entries'!$B$4:$R$151,8,FALSE)</f>
        <v>48.5</v>
      </c>
      <c r="I14" s="164">
        <f>VLOOKUP($A14,'Open Individual Results'!$A$9:$L$121,12,FALSE)</f>
        <v>4</v>
      </c>
      <c r="J14" s="192"/>
      <c r="K14" s="192"/>
      <c r="L14" s="19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">
      <c r="A15" s="79">
        <v>149</v>
      </c>
      <c r="B15" s="60" t="str">
        <f>VLOOKUP($A15,'Open Entries'!$B$4:$R$151,2,FALSE)</f>
        <v>Georgina Crawford</v>
      </c>
      <c r="C15" s="61" t="str">
        <f>VLOOKUP($A15,'Open Entries'!$B$4:$R$151,3,FALSE)</f>
        <v>Limbo Hugo</v>
      </c>
      <c r="D15" s="61" t="str">
        <f>VLOOKUP($A15,'Open Entries'!$B$4:$R$151,5,FALSE)</f>
        <v>Wheatland</v>
      </c>
      <c r="E15" s="80">
        <f>VLOOKUP($A15,'Open Entries'!$B$4:$R$151,6,FALSE)</f>
        <v>148.5</v>
      </c>
      <c r="F15" s="163">
        <f>VLOOKUP(A15,'Open Individual Results'!$A$9:$G$121,6,FALSE)</f>
        <v>0.57115384615384612</v>
      </c>
      <c r="G15" s="81">
        <f>VLOOKUP($A15,'Open Entries'!$B$4:$R$151,7,FALSE)</f>
        <v>0.57115384615384612</v>
      </c>
      <c r="H15" s="80">
        <f>VLOOKUP($A15,'Open Entries'!$B$4:$R$151,8,FALSE)</f>
        <v>39.5</v>
      </c>
      <c r="I15" s="164">
        <v>8</v>
      </c>
      <c r="J15" s="192"/>
      <c r="K15" s="192"/>
      <c r="L15" s="19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5">
      <c r="A16" s="85"/>
      <c r="B16" s="60"/>
      <c r="C16" s="61"/>
      <c r="D16" s="61"/>
      <c r="E16" s="80"/>
      <c r="F16" s="164"/>
      <c r="G16" s="80"/>
      <c r="H16" s="80"/>
      <c r="I16" s="164"/>
      <c r="J16" s="193"/>
      <c r="K16" s="193"/>
      <c r="L16" s="19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35">
      <c r="A17" s="82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x14ac:dyDescent="0.35">
      <c r="A18" s="83"/>
      <c r="B18" s="1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2.75" customHeight="1" x14ac:dyDescent="0.35">
      <c r="A19" s="86" t="s">
        <v>2</v>
      </c>
      <c r="B19" s="165" t="s">
        <v>3</v>
      </c>
      <c r="C19" s="165" t="s">
        <v>4</v>
      </c>
      <c r="D19" s="165" t="s">
        <v>5</v>
      </c>
      <c r="E19" s="165" t="s">
        <v>352</v>
      </c>
      <c r="F19" s="165" t="s">
        <v>8</v>
      </c>
      <c r="G19" s="7" t="s">
        <v>46</v>
      </c>
      <c r="H19" s="7" t="s">
        <v>353</v>
      </c>
      <c r="I19" s="166" t="s">
        <v>354</v>
      </c>
      <c r="J19" s="165" t="s">
        <v>355</v>
      </c>
      <c r="K19" s="165" t="s">
        <v>356</v>
      </c>
      <c r="L19" s="7" t="s">
        <v>357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5">
      <c r="A20" s="87">
        <v>1</v>
      </c>
      <c r="B20" s="148" t="str">
        <f>VLOOKUP($A20,'Open Entries'!$B$4:$R$151,2,FALSE)</f>
        <v>Rebecca Parsonage</v>
      </c>
      <c r="C20" s="148" t="str">
        <f>VLOOKUP($A20,'Open Entries'!$B$4:$R$151,3,FALSE)</f>
        <v>Wacton Billy</v>
      </c>
      <c r="D20" s="61" t="str">
        <f>VLOOKUP($A20,'Open Entries'!$B$4:$R$151,5,FALSE)</f>
        <v>Allsorts</v>
      </c>
      <c r="E20" s="80">
        <f>VLOOKUP($A20,'Open Entries'!$B$4:$R$151,6,FALSE)</f>
        <v>190</v>
      </c>
      <c r="F20" s="163">
        <f>VLOOKUP(A20,'Open Individual Results'!$A$9:$G$121,6,FALSE)</f>
        <v>0.73076923076923073</v>
      </c>
      <c r="G20" s="81">
        <f>VLOOKUP($A20,'Open Entries'!$B$4:$R$151,7,FALSE)</f>
        <v>0.73076923076923073</v>
      </c>
      <c r="H20" s="80">
        <f>VLOOKUP($A20,'Open Entries'!$B$4:$R$151,8,FALSE)</f>
        <v>52.5</v>
      </c>
      <c r="I20" s="164">
        <f>VLOOKUP($A20,'Open Individual Results'!$A$9:$L$121,12,FALSE)</f>
        <v>2</v>
      </c>
      <c r="J20" s="195">
        <f>SUM(I20:I22)</f>
        <v>6</v>
      </c>
      <c r="K20" s="191">
        <f>RANK(J20,$J$6:$J$52,1)</f>
        <v>1</v>
      </c>
      <c r="L20" s="194" t="s">
        <v>357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5">
      <c r="A21" s="87">
        <v>7</v>
      </c>
      <c r="B21" s="148" t="str">
        <f>VLOOKUP($A21,'Open Entries'!$B$4:$R$151,2,FALSE)</f>
        <v>Sophia Marston</v>
      </c>
      <c r="C21" s="148" t="str">
        <f>VLOOKUP($A21,'Open Entries'!$B$4:$R$151,3,FALSE)</f>
        <v>Solitaire</v>
      </c>
      <c r="D21" s="61" t="str">
        <f>VLOOKUP($A21,'Open Entries'!$B$4:$R$151,5,FALSE)</f>
        <v>Allsorts</v>
      </c>
      <c r="E21" s="80">
        <f>VLOOKUP($A21,'Open Entries'!$B$4:$R$151,6,FALSE)</f>
        <v>191</v>
      </c>
      <c r="F21" s="163">
        <f>VLOOKUP(A21,'Open Individual Results'!$A$9:$G$121,6,FALSE)</f>
        <v>0.73461538461538467</v>
      </c>
      <c r="G21" s="81">
        <f>VLOOKUP($A21,'Open Entries'!$B$4:$R$151,7,FALSE)</f>
        <v>0.73461538461538467</v>
      </c>
      <c r="H21" s="80">
        <f>VLOOKUP($A21,'Open Entries'!$B$4:$R$151,8,FALSE)</f>
        <v>51</v>
      </c>
      <c r="I21" s="164">
        <f>VLOOKUP($A21,'Open Individual Results'!$A$9:$L$121,12,FALSE)</f>
        <v>1</v>
      </c>
      <c r="J21" s="192"/>
      <c r="K21" s="192"/>
      <c r="L21" s="19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87">
        <v>8</v>
      </c>
      <c r="B22" s="148" t="str">
        <f>VLOOKUP($A22,'Open Entries'!$B$4:$R$151,2,FALSE)</f>
        <v>Georgie Hadaway</v>
      </c>
      <c r="C22" s="148" t="str">
        <f>VLOOKUP($A22,'Open Entries'!$B$4:$R$151,3,FALSE)</f>
        <v>Cynheidrefawr Ceidrych</v>
      </c>
      <c r="D22" s="61" t="str">
        <f>VLOOKUP($A22,'Open Entries'!$B$4:$R$151,5,FALSE)</f>
        <v>Allsorts</v>
      </c>
      <c r="E22" s="80">
        <f>VLOOKUP($A22,'Open Entries'!$B$4:$R$151,6,FALSE)</f>
        <v>185.5</v>
      </c>
      <c r="F22" s="163">
        <f>VLOOKUP(A22,'Open Individual Results'!$A$9:$G$121,6,FALSE)</f>
        <v>0.71346153846153848</v>
      </c>
      <c r="G22" s="81">
        <f>VLOOKUP($A22,'Open Entries'!$B$4:$R$151,7,FALSE)</f>
        <v>0.71346153846153848</v>
      </c>
      <c r="H22" s="80">
        <f>VLOOKUP($A22,'Open Entries'!$B$4:$R$151,8,FALSE)</f>
        <v>50.5</v>
      </c>
      <c r="I22" s="164">
        <f>VLOOKUP($A22,'Open Individual Results'!$A$9:$L$121,12,FALSE)</f>
        <v>3</v>
      </c>
      <c r="J22" s="192"/>
      <c r="K22" s="192"/>
      <c r="L22" s="19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5">
      <c r="A23" s="87">
        <v>10</v>
      </c>
      <c r="B23" s="148" t="str">
        <f>VLOOKUP($A23,'Open Entries'!$B$4:$R$151,2,FALSE)</f>
        <v>Daisy Beards</v>
      </c>
      <c r="C23" s="148" t="str">
        <f>VLOOKUP($A23,'Open Entries'!$B$4:$R$151,3,FALSE)</f>
        <v>Orion VI</v>
      </c>
      <c r="D23" s="61" t="str">
        <f>VLOOKUP($A23,'Open Entries'!$B$4:$R$151,5,FALSE)</f>
        <v>Mixed</v>
      </c>
      <c r="E23" s="80">
        <f>VLOOKUP($A23,'Open Entries'!$B$4:$R$151,6,FALSE)</f>
        <v>130</v>
      </c>
      <c r="F23" s="163">
        <f>VLOOKUP(A23,'Open Individual Results'!$A$9:$G$121,6,FALSE)</f>
        <v>0.5</v>
      </c>
      <c r="G23" s="81">
        <f>VLOOKUP($A23,'Open Entries'!$B$4:$R$151,7,FALSE)</f>
        <v>0.5</v>
      </c>
      <c r="H23" s="80">
        <f>VLOOKUP($A23,'Open Entries'!$B$4:$R$151,8,FALSE)</f>
        <v>37.5</v>
      </c>
      <c r="I23" s="164">
        <v>10</v>
      </c>
      <c r="J23" s="193"/>
      <c r="K23" s="193"/>
      <c r="L23" s="19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5">
      <c r="A24" s="82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x14ac:dyDescent="0.35">
      <c r="A25" s="83"/>
      <c r="B25" s="1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3.5" customHeight="1" x14ac:dyDescent="0.3">
      <c r="A26" s="74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 ht="15.45" x14ac:dyDescent="0.4">
      <c r="A27" s="76"/>
      <c r="B27" s="1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3.5" customHeight="1" x14ac:dyDescent="0.3">
      <c r="A28" s="88"/>
      <c r="B28" s="1"/>
      <c r="C28" s="1"/>
      <c r="D28" s="1"/>
      <c r="E28" s="1"/>
      <c r="F28" s="1"/>
      <c r="G28" s="1"/>
      <c r="H28" s="1"/>
      <c r="I28" s="1"/>
      <c r="J28" s="158"/>
      <c r="K28" s="1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spans="1:26" ht="13.5" customHeight="1" x14ac:dyDescent="0.3">
      <c r="A29" s="74"/>
      <c r="B29" s="167"/>
      <c r="C29" s="167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 ht="13.5" customHeight="1" x14ac:dyDescent="0.3">
      <c r="A30" s="74"/>
      <c r="B30" s="167"/>
      <c r="C30" s="167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26" ht="13.5" customHeight="1" x14ac:dyDescent="0.3">
      <c r="A31" s="74"/>
      <c r="B31" s="167"/>
      <c r="C31" s="167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26" ht="13.5" customHeight="1" x14ac:dyDescent="0.3">
      <c r="A32" s="74"/>
      <c r="B32" s="167"/>
      <c r="C32" s="167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 ht="13.5" customHeight="1" x14ac:dyDescent="0.3">
      <c r="A33" s="74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 ht="15.45" x14ac:dyDescent="0.4">
      <c r="A34" s="76"/>
      <c r="B34" s="84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3.5" customHeight="1" x14ac:dyDescent="0.3">
      <c r="A35" s="88"/>
      <c r="B35" s="1"/>
      <c r="C35" s="1"/>
      <c r="D35" s="1"/>
      <c r="E35" s="1"/>
      <c r="F35" s="1"/>
      <c r="G35" s="1"/>
      <c r="H35" s="1"/>
      <c r="I35" s="1"/>
      <c r="J35" s="158"/>
      <c r="K35" s="1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spans="1:26" ht="13.5" customHeight="1" x14ac:dyDescent="0.3">
      <c r="A36" s="74"/>
      <c r="B36" s="167"/>
      <c r="C36" s="167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spans="1:26" ht="13.5" customHeight="1" x14ac:dyDescent="0.3">
      <c r="A37" s="74"/>
      <c r="B37" s="167"/>
      <c r="C37" s="167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spans="1:26" ht="13.5" customHeight="1" x14ac:dyDescent="0.3">
      <c r="A38" s="74"/>
      <c r="B38" s="167"/>
      <c r="C38" s="167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ht="13.5" customHeight="1" x14ac:dyDescent="0.3">
      <c r="A39" s="74"/>
      <c r="B39" s="167"/>
      <c r="C39" s="167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spans="1:26" ht="13.5" customHeight="1" x14ac:dyDescent="0.3">
      <c r="A40" s="74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68"/>
      <c r="O40" s="168"/>
      <c r="P40" s="16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spans="1:26" x14ac:dyDescent="0.35">
      <c r="A41" s="89"/>
      <c r="B41" s="84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90"/>
      <c r="O41" s="90"/>
      <c r="P41" s="90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3.5" customHeight="1" x14ac:dyDescent="0.3">
      <c r="A42" s="88"/>
      <c r="B42" s="1"/>
      <c r="C42" s="1"/>
      <c r="D42" s="1"/>
      <c r="E42" s="1"/>
      <c r="F42" s="1"/>
      <c r="G42" s="1"/>
      <c r="H42" s="1"/>
      <c r="I42" s="1"/>
      <c r="J42" s="158"/>
      <c r="K42" s="1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spans="1:26" ht="13.5" customHeight="1" x14ac:dyDescent="0.3">
      <c r="A43" s="74"/>
      <c r="B43" s="167"/>
      <c r="C43" s="167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spans="1:26" ht="13.5" customHeight="1" x14ac:dyDescent="0.3">
      <c r="A44" s="74"/>
      <c r="B44" s="167"/>
      <c r="C44" s="167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spans="1:26" ht="13.5" customHeight="1" x14ac:dyDescent="0.3">
      <c r="A45" s="74"/>
      <c r="B45" s="167"/>
      <c r="C45" s="167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spans="1:26" ht="13.5" customHeight="1" x14ac:dyDescent="0.3">
      <c r="A46" s="74"/>
      <c r="B46" s="167"/>
      <c r="C46" s="167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</row>
    <row r="47" spans="1:26" ht="13.5" customHeight="1" x14ac:dyDescent="0.3">
      <c r="A47" s="74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ht="15.45" x14ac:dyDescent="0.4">
      <c r="A48" s="76"/>
      <c r="B48" s="84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3.5" customHeight="1" x14ac:dyDescent="0.3">
      <c r="A49" s="88"/>
      <c r="B49" s="1"/>
      <c r="C49" s="1"/>
      <c r="D49" s="1"/>
      <c r="E49" s="1"/>
      <c r="F49" s="1"/>
      <c r="G49" s="1"/>
      <c r="H49" s="1"/>
      <c r="I49" s="1"/>
      <c r="J49" s="158"/>
      <c r="K49" s="1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spans="1:26" ht="13.5" customHeight="1" x14ac:dyDescent="0.3">
      <c r="A50" s="74"/>
      <c r="B50" s="167"/>
      <c r="C50" s="167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spans="1:26" ht="13.5" customHeight="1" x14ac:dyDescent="0.3">
      <c r="A51" s="74"/>
      <c r="B51" s="167"/>
      <c r="C51" s="167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6" ht="13.5" customHeight="1" x14ac:dyDescent="0.3">
      <c r="A52" s="74"/>
      <c r="B52" s="167"/>
      <c r="C52" s="167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spans="1:26" ht="13.5" customHeight="1" x14ac:dyDescent="0.3">
      <c r="A53" s="74"/>
      <c r="B53" s="167"/>
      <c r="C53" s="167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</row>
    <row r="54" spans="1:26" ht="13.5" customHeight="1" x14ac:dyDescent="0.3">
      <c r="A54" s="74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</row>
    <row r="55" spans="1:26" ht="15.45" x14ac:dyDescent="0.4">
      <c r="A55" s="76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3.5" customHeight="1" x14ac:dyDescent="0.3">
      <c r="A56" s="88"/>
      <c r="B56" s="1"/>
      <c r="C56" s="1"/>
      <c r="D56" s="1"/>
      <c r="E56" s="1"/>
      <c r="F56" s="1"/>
      <c r="G56" s="1"/>
      <c r="H56" s="1"/>
      <c r="I56" s="1"/>
      <c r="J56" s="158"/>
      <c r="K56" s="1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6" ht="13.5" customHeight="1" x14ac:dyDescent="0.3">
      <c r="A57" s="74"/>
      <c r="B57" s="167"/>
      <c r="C57" s="16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6" ht="13.5" customHeight="1" x14ac:dyDescent="0.3">
      <c r="A58" s="74"/>
      <c r="B58" s="167"/>
      <c r="C58" s="167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spans="1:26" ht="13.5" customHeight="1" x14ac:dyDescent="0.3">
      <c r="A59" s="74"/>
      <c r="B59" s="167"/>
      <c r="C59" s="16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</row>
    <row r="60" spans="1:26" ht="13.5" customHeight="1" x14ac:dyDescent="0.3">
      <c r="A60" s="74"/>
      <c r="B60" s="167"/>
      <c r="C60" s="167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</row>
    <row r="61" spans="1:26" ht="13.5" customHeight="1" x14ac:dyDescent="0.3">
      <c r="A61" s="74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spans="1:26" ht="15.45" x14ac:dyDescent="0.4">
      <c r="A62" s="76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13.5" customHeight="1" x14ac:dyDescent="0.3">
      <c r="A63" s="88"/>
      <c r="B63" s="1"/>
      <c r="C63" s="1"/>
      <c r="D63" s="1"/>
      <c r="E63" s="1"/>
      <c r="F63" s="1"/>
      <c r="G63" s="1"/>
      <c r="H63" s="1"/>
      <c r="I63" s="1"/>
      <c r="J63" s="158"/>
      <c r="K63" s="1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</row>
    <row r="64" spans="1:26" ht="13.5" customHeight="1" x14ac:dyDescent="0.3">
      <c r="A64" s="74"/>
      <c r="B64" s="167"/>
      <c r="C64" s="167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spans="1:26" ht="13.5" customHeight="1" x14ac:dyDescent="0.3">
      <c r="A65" s="74"/>
      <c r="B65" s="167"/>
      <c r="C65" s="167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</row>
    <row r="66" spans="1:26" ht="13.5" customHeight="1" x14ac:dyDescent="0.3">
      <c r="A66" s="74"/>
      <c r="B66" s="167"/>
      <c r="C66" s="167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spans="1:26" ht="13.5" customHeight="1" x14ac:dyDescent="0.3">
      <c r="A67" s="74"/>
      <c r="B67" s="167"/>
      <c r="C67" s="167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spans="1:26" ht="15.45" x14ac:dyDescent="0.4">
      <c r="A68" s="76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3.5" customHeight="1" x14ac:dyDescent="0.3">
      <c r="A69" s="74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spans="1:26" ht="13.5" customHeight="1" x14ac:dyDescent="0.3">
      <c r="A70" s="88"/>
      <c r="B70" s="1"/>
      <c r="C70" s="1"/>
      <c r="D70" s="1"/>
      <c r="E70" s="1"/>
      <c r="F70" s="1"/>
      <c r="G70" s="1"/>
      <c r="H70" s="1"/>
      <c r="I70" s="1"/>
      <c r="J70" s="158"/>
      <c r="K70" s="1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spans="1:26" ht="13.5" customHeight="1" x14ac:dyDescent="0.3">
      <c r="A71" s="74"/>
      <c r="B71" s="167"/>
      <c r="C71" s="167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spans="1:26" ht="13.5" customHeight="1" x14ac:dyDescent="0.3">
      <c r="A72" s="74"/>
      <c r="B72" s="167"/>
      <c r="C72" s="167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spans="1:26" ht="13.5" customHeight="1" x14ac:dyDescent="0.3">
      <c r="A73" s="74"/>
      <c r="B73" s="167"/>
      <c r="C73" s="167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spans="1:26" ht="13.5" customHeight="1" x14ac:dyDescent="0.3">
      <c r="A74" s="74"/>
      <c r="B74" s="167"/>
      <c r="C74" s="167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spans="1:26" ht="15.45" x14ac:dyDescent="0.4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3.5" customHeight="1" x14ac:dyDescent="0.3">
      <c r="A76" s="74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spans="1:26" ht="13.5" customHeight="1" x14ac:dyDescent="0.3">
      <c r="A77" s="88"/>
      <c r="B77" s="1"/>
      <c r="C77" s="1"/>
      <c r="D77" s="1"/>
      <c r="E77" s="1"/>
      <c r="F77" s="1"/>
      <c r="G77" s="1"/>
      <c r="H77" s="1"/>
      <c r="I77" s="1"/>
      <c r="J77" s="158"/>
      <c r="K77" s="1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spans="1:26" ht="13.5" customHeight="1" x14ac:dyDescent="0.3">
      <c r="A78" s="74"/>
      <c r="B78" s="167"/>
      <c r="C78" s="167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spans="1:26" ht="13.5" customHeight="1" x14ac:dyDescent="0.3">
      <c r="A79" s="74"/>
      <c r="B79" s="167"/>
      <c r="C79" s="167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spans="1:26" ht="13.5" customHeight="1" x14ac:dyDescent="0.3">
      <c r="A80" s="74"/>
      <c r="B80" s="167"/>
      <c r="C80" s="167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spans="1:26" ht="13.5" customHeight="1" x14ac:dyDescent="0.3">
      <c r="A81" s="74"/>
      <c r="B81" s="167"/>
      <c r="C81" s="167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</row>
    <row r="82" spans="1:26" ht="13.5" customHeight="1" x14ac:dyDescent="0.3">
      <c r="A82" s="74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spans="1:26" ht="13.5" customHeight="1" x14ac:dyDescent="0.3">
      <c r="A83" s="74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spans="1:26" ht="13.5" customHeight="1" x14ac:dyDescent="0.3">
      <c r="A84" s="88"/>
      <c r="B84" s="1"/>
      <c r="C84" s="1"/>
      <c r="D84" s="1"/>
      <c r="E84" s="1"/>
      <c r="F84" s="1"/>
      <c r="G84" s="1"/>
      <c r="H84" s="1"/>
      <c r="I84" s="1"/>
      <c r="J84" s="158"/>
      <c r="K84" s="1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spans="1:26" ht="13.5" customHeight="1" x14ac:dyDescent="0.3">
      <c r="A85" s="74"/>
      <c r="B85" s="167"/>
      <c r="C85" s="167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spans="1:26" ht="13.5" customHeight="1" x14ac:dyDescent="0.3">
      <c r="A86" s="74"/>
      <c r="B86" s="167"/>
      <c r="C86" s="167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spans="1:26" ht="13.5" customHeight="1" x14ac:dyDescent="0.3">
      <c r="A87" s="74"/>
      <c r="B87" s="167"/>
      <c r="C87" s="167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spans="1:26" ht="13.5" customHeight="1" x14ac:dyDescent="0.3">
      <c r="A88" s="74"/>
      <c r="B88" s="167"/>
      <c r="C88" s="167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spans="1:26" ht="13.5" customHeight="1" x14ac:dyDescent="0.3">
      <c r="A89" s="74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spans="1:26" ht="13.5" customHeight="1" x14ac:dyDescent="0.3">
      <c r="A90" s="74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spans="1:26" ht="13.5" customHeight="1" x14ac:dyDescent="0.3">
      <c r="A91" s="88"/>
      <c r="B91" s="1"/>
      <c r="C91" s="1"/>
      <c r="D91" s="1"/>
      <c r="E91" s="1"/>
      <c r="F91" s="1"/>
      <c r="G91" s="1"/>
      <c r="H91" s="1"/>
      <c r="I91" s="1"/>
      <c r="J91" s="158"/>
      <c r="K91" s="1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spans="1:26" ht="13.5" customHeight="1" x14ac:dyDescent="0.3">
      <c r="A92" s="74"/>
      <c r="B92" s="167"/>
      <c r="C92" s="167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spans="1:26" ht="13.5" customHeight="1" x14ac:dyDescent="0.3">
      <c r="A93" s="74"/>
      <c r="B93" s="167"/>
      <c r="C93" s="167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spans="1:26" ht="13.5" customHeight="1" x14ac:dyDescent="0.3">
      <c r="A94" s="74"/>
      <c r="B94" s="167"/>
      <c r="C94" s="167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spans="1:26" ht="13.5" customHeight="1" x14ac:dyDescent="0.3">
      <c r="A95" s="74"/>
      <c r="B95" s="167"/>
      <c r="C95" s="167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spans="1:26" ht="13.5" customHeight="1" x14ac:dyDescent="0.3">
      <c r="A96" s="74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spans="1:26" ht="13.5" customHeight="1" x14ac:dyDescent="0.3">
      <c r="A97" s="74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spans="1:26" ht="13.5" customHeight="1" x14ac:dyDescent="0.3">
      <c r="A98" s="88"/>
      <c r="B98" s="1"/>
      <c r="C98" s="1"/>
      <c r="D98" s="1"/>
      <c r="E98" s="1"/>
      <c r="F98" s="1"/>
      <c r="G98" s="1"/>
      <c r="H98" s="1"/>
      <c r="I98" s="1"/>
      <c r="J98" s="158"/>
      <c r="K98" s="1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spans="1:26" ht="13.5" customHeight="1" x14ac:dyDescent="0.3">
      <c r="A99" s="74"/>
      <c r="B99" s="167"/>
      <c r="C99" s="167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spans="1:26" ht="13.5" customHeight="1" x14ac:dyDescent="0.3">
      <c r="A100" s="74"/>
      <c r="B100" s="167"/>
      <c r="C100" s="167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spans="1:26" ht="13.5" customHeight="1" x14ac:dyDescent="0.3">
      <c r="A101" s="74"/>
      <c r="B101" s="167"/>
      <c r="C101" s="167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  <row r="102" spans="1:26" ht="13.5" customHeight="1" x14ac:dyDescent="0.3">
      <c r="A102" s="74"/>
      <c r="B102" s="167"/>
      <c r="C102" s="167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</row>
    <row r="103" spans="1:26" ht="13.5" customHeight="1" x14ac:dyDescent="0.3">
      <c r="A103" s="74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</row>
    <row r="104" spans="1:26" ht="13.5" customHeight="1" x14ac:dyDescent="0.3">
      <c r="A104" s="74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</row>
    <row r="105" spans="1:26" ht="13.5" customHeight="1" x14ac:dyDescent="0.3">
      <c r="A105" s="88"/>
      <c r="B105" s="1"/>
      <c r="C105" s="1"/>
      <c r="D105" s="1"/>
      <c r="E105" s="1"/>
      <c r="F105" s="1"/>
      <c r="G105" s="1"/>
      <c r="H105" s="1"/>
      <c r="I105" s="1"/>
      <c r="J105" s="158"/>
      <c r="K105" s="1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</row>
    <row r="106" spans="1:26" ht="13.5" customHeight="1" x14ac:dyDescent="0.3">
      <c r="A106" s="74"/>
      <c r="B106" s="167"/>
      <c r="C106" s="167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</row>
    <row r="107" spans="1:26" ht="13.5" customHeight="1" x14ac:dyDescent="0.3">
      <c r="A107" s="74"/>
      <c r="B107" s="167"/>
      <c r="C107" s="167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</row>
    <row r="108" spans="1:26" ht="13.5" customHeight="1" x14ac:dyDescent="0.3">
      <c r="A108" s="74"/>
      <c r="B108" s="167"/>
      <c r="C108" s="167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3.5" customHeight="1" x14ac:dyDescent="0.3">
      <c r="A109" s="74"/>
      <c r="B109" s="167"/>
      <c r="C109" s="167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3.5" customHeight="1" x14ac:dyDescent="0.3">
      <c r="A110" s="74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ht="13.5" customHeight="1" x14ac:dyDescent="0.3">
      <c r="A111" s="74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</row>
    <row r="112" spans="1:26" ht="13.5" customHeight="1" x14ac:dyDescent="0.3">
      <c r="A112" s="88"/>
      <c r="B112" s="1"/>
      <c r="C112" s="1"/>
      <c r="D112" s="1"/>
      <c r="E112" s="1"/>
      <c r="F112" s="1"/>
      <c r="G112" s="1"/>
      <c r="H112" s="1"/>
      <c r="I112" s="1"/>
      <c r="J112" s="158"/>
      <c r="K112" s="1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</row>
    <row r="113" spans="1:26" ht="13.5" customHeight="1" x14ac:dyDescent="0.3">
      <c r="A113" s="74"/>
      <c r="B113" s="167"/>
      <c r="C113" s="167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</row>
    <row r="114" spans="1:26" ht="13.5" customHeight="1" x14ac:dyDescent="0.3">
      <c r="A114" s="74"/>
      <c r="B114" s="167"/>
      <c r="C114" s="167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  <row r="115" spans="1:26" ht="13.5" customHeight="1" x14ac:dyDescent="0.3">
      <c r="A115" s="74"/>
      <c r="B115" s="167"/>
      <c r="C115" s="167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spans="1:26" ht="13.5" customHeight="1" x14ac:dyDescent="0.3">
      <c r="A116" s="74"/>
      <c r="B116" s="167"/>
      <c r="C116" s="167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26" ht="13.5" customHeight="1" x14ac:dyDescent="0.3">
      <c r="A117" s="74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26" ht="13.5" customHeight="1" x14ac:dyDescent="0.3">
      <c r="A118" s="74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26" ht="13.5" customHeight="1" x14ac:dyDescent="0.3">
      <c r="A119" s="88"/>
      <c r="B119" s="1"/>
      <c r="C119" s="1"/>
      <c r="D119" s="1"/>
      <c r="E119" s="1"/>
      <c r="F119" s="1"/>
      <c r="G119" s="1"/>
      <c r="H119" s="1"/>
      <c r="I119" s="1"/>
      <c r="J119" s="158"/>
      <c r="K119" s="1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26" ht="13.5" customHeight="1" x14ac:dyDescent="0.3">
      <c r="A120" s="74"/>
      <c r="B120" s="167"/>
      <c r="C120" s="167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26" ht="13.5" customHeight="1" x14ac:dyDescent="0.3">
      <c r="A121" s="74"/>
      <c r="B121" s="167"/>
      <c r="C121" s="167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26" ht="13.5" customHeight="1" x14ac:dyDescent="0.3">
      <c r="A122" s="74"/>
      <c r="B122" s="167"/>
      <c r="C122" s="167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26" ht="13.5" customHeight="1" x14ac:dyDescent="0.3">
      <c r="A123" s="74"/>
      <c r="B123" s="167"/>
      <c r="C123" s="167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26" ht="13.5" customHeight="1" x14ac:dyDescent="0.3">
      <c r="A124" s="74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26" ht="13.5" customHeight="1" x14ac:dyDescent="0.3">
      <c r="A125" s="74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26" ht="13.5" customHeight="1" x14ac:dyDescent="0.3">
      <c r="A126" s="74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26" ht="13.5" customHeight="1" x14ac:dyDescent="0.3">
      <c r="A127" s="74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26" ht="13.5" customHeight="1" x14ac:dyDescent="0.3">
      <c r="A128" s="74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3.5" customHeight="1" x14ac:dyDescent="0.3">
      <c r="A129" s="74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3.5" customHeight="1" x14ac:dyDescent="0.3">
      <c r="A130" s="74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3.5" customHeight="1" x14ac:dyDescent="0.3">
      <c r="A131" s="74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3.5" customHeight="1" x14ac:dyDescent="0.3">
      <c r="A132" s="74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3.5" customHeight="1" x14ac:dyDescent="0.3">
      <c r="A133" s="74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3.5" customHeight="1" x14ac:dyDescent="0.3">
      <c r="A134" s="74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3.5" customHeight="1" x14ac:dyDescent="0.3">
      <c r="A135" s="74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3.5" customHeight="1" x14ac:dyDescent="0.3">
      <c r="A136" s="74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3.5" customHeight="1" x14ac:dyDescent="0.3">
      <c r="A137" s="74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3.5" customHeight="1" x14ac:dyDescent="0.3">
      <c r="A138" s="74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3.5" customHeight="1" x14ac:dyDescent="0.3">
      <c r="A139" s="74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3.5" customHeight="1" x14ac:dyDescent="0.3">
      <c r="A140" s="74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3.5" customHeight="1" x14ac:dyDescent="0.3">
      <c r="A141" s="74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3.5" customHeight="1" x14ac:dyDescent="0.3">
      <c r="A142" s="74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3.5" customHeight="1" x14ac:dyDescent="0.3">
      <c r="A143" s="74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spans="1:26" ht="13.5" customHeight="1" x14ac:dyDescent="0.3">
      <c r="A144" s="74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  <row r="145" spans="1:26" ht="13.5" customHeight="1" x14ac:dyDescent="0.3">
      <c r="A145" s="74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</row>
    <row r="146" spans="1:26" ht="13.5" customHeight="1" x14ac:dyDescent="0.3">
      <c r="A146" s="74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</row>
    <row r="147" spans="1:26" ht="13.5" customHeight="1" x14ac:dyDescent="0.3">
      <c r="A147" s="74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</row>
    <row r="148" spans="1:26" ht="13.5" customHeight="1" x14ac:dyDescent="0.3">
      <c r="A148" s="74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</row>
    <row r="149" spans="1:26" ht="13.5" customHeight="1" x14ac:dyDescent="0.3">
      <c r="A149" s="74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</row>
    <row r="150" spans="1:26" ht="13.5" customHeight="1" x14ac:dyDescent="0.3">
      <c r="A150" s="74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</row>
    <row r="151" spans="1:26" ht="13.5" customHeight="1" x14ac:dyDescent="0.3">
      <c r="A151" s="74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</row>
    <row r="152" spans="1:26" ht="13.5" customHeight="1" x14ac:dyDescent="0.3">
      <c r="A152" s="74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</row>
    <row r="153" spans="1:26" ht="13.5" customHeight="1" x14ac:dyDescent="0.3">
      <c r="A153" s="74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</row>
    <row r="154" spans="1:26" ht="13.5" customHeight="1" x14ac:dyDescent="0.3">
      <c r="A154" s="74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</row>
    <row r="155" spans="1:26" ht="13.5" customHeight="1" x14ac:dyDescent="0.3">
      <c r="A155" s="74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</row>
    <row r="156" spans="1:26" ht="13.5" customHeight="1" x14ac:dyDescent="0.3">
      <c r="A156" s="74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</row>
    <row r="157" spans="1:26" ht="13.5" customHeight="1" x14ac:dyDescent="0.3">
      <c r="A157" s="74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spans="1:26" ht="13.5" customHeight="1" x14ac:dyDescent="0.3">
      <c r="A158" s="74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spans="1:26" ht="13.5" customHeight="1" x14ac:dyDescent="0.3">
      <c r="A159" s="74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</row>
    <row r="160" spans="1:26" ht="13.5" customHeight="1" x14ac:dyDescent="0.3">
      <c r="A160" s="74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spans="1:26" ht="13.5" customHeight="1" x14ac:dyDescent="0.3">
      <c r="A161" s="74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6" ht="13.5" customHeight="1" x14ac:dyDescent="0.3">
      <c r="A162" s="74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6" ht="13.5" customHeight="1" x14ac:dyDescent="0.3">
      <c r="A163" s="74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6" ht="13.5" customHeight="1" x14ac:dyDescent="0.3">
      <c r="A164" s="74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spans="1:26" ht="13.5" customHeight="1" x14ac:dyDescent="0.3">
      <c r="A165" s="74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spans="1:26" ht="13.5" customHeight="1" x14ac:dyDescent="0.3">
      <c r="A166" s="74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spans="1:26" ht="13.5" customHeight="1" x14ac:dyDescent="0.3">
      <c r="A167" s="74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spans="1:26" ht="13.5" customHeight="1" x14ac:dyDescent="0.3">
      <c r="A168" s="74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spans="1:26" ht="13.5" customHeight="1" x14ac:dyDescent="0.3">
      <c r="A169" s="74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spans="1:26" ht="13.5" customHeight="1" x14ac:dyDescent="0.3">
      <c r="A170" s="74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spans="1:26" ht="13.5" customHeight="1" x14ac:dyDescent="0.3">
      <c r="A171" s="74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spans="1:26" ht="13.5" customHeight="1" x14ac:dyDescent="0.3">
      <c r="A172" s="74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spans="1:26" ht="13.5" customHeight="1" x14ac:dyDescent="0.3">
      <c r="A173" s="74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spans="1:26" ht="13.5" customHeight="1" x14ac:dyDescent="0.3">
      <c r="A174" s="74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spans="1:26" ht="13.5" customHeight="1" x14ac:dyDescent="0.3">
      <c r="A175" s="74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ht="13.5" customHeight="1" x14ac:dyDescent="0.3">
      <c r="A176" s="74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spans="1:26" ht="13.5" customHeight="1" x14ac:dyDescent="0.3">
      <c r="A177" s="74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spans="1:26" ht="13.5" customHeight="1" x14ac:dyDescent="0.3">
      <c r="A178" s="74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spans="1:26" ht="13.5" customHeight="1" x14ac:dyDescent="0.3">
      <c r="A179" s="74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spans="1:26" ht="13.5" customHeight="1" x14ac:dyDescent="0.3">
      <c r="A180" s="74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spans="1:26" ht="13.5" customHeight="1" x14ac:dyDescent="0.3">
      <c r="A181" s="74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spans="1:26" ht="13.5" customHeight="1" x14ac:dyDescent="0.3">
      <c r="A182" s="74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spans="1:26" ht="13.5" customHeight="1" x14ac:dyDescent="0.3">
      <c r="A183" s="74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spans="1:26" ht="13.5" customHeight="1" x14ac:dyDescent="0.3">
      <c r="A184" s="74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spans="1:26" ht="13.5" customHeight="1" x14ac:dyDescent="0.3">
      <c r="A185" s="74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spans="1:26" ht="13.5" customHeight="1" x14ac:dyDescent="0.3">
      <c r="A186" s="74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spans="1:26" ht="13.5" customHeight="1" x14ac:dyDescent="0.3">
      <c r="A187" s="74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spans="1:26" ht="13.5" customHeight="1" x14ac:dyDescent="0.3">
      <c r="A188" s="74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spans="1:26" ht="13.5" customHeight="1" x14ac:dyDescent="0.3">
      <c r="A189" s="74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spans="1:26" ht="13.5" customHeight="1" x14ac:dyDescent="0.3">
      <c r="A190" s="74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 ht="13.5" customHeight="1" x14ac:dyDescent="0.3">
      <c r="A191" s="74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spans="1:26" ht="13.5" customHeight="1" x14ac:dyDescent="0.3">
      <c r="A192" s="74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spans="1:26" ht="13.5" customHeight="1" x14ac:dyDescent="0.3">
      <c r="A193" s="74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spans="1:26" ht="13.5" customHeight="1" x14ac:dyDescent="0.3">
      <c r="A194" s="74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spans="1:26" ht="13.5" customHeight="1" x14ac:dyDescent="0.3">
      <c r="A195" s="74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spans="1:26" ht="13.5" customHeight="1" x14ac:dyDescent="0.3">
      <c r="A196" s="74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spans="1:26" ht="13.5" customHeight="1" x14ac:dyDescent="0.3">
      <c r="A197" s="74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spans="1:26" ht="13.5" customHeight="1" x14ac:dyDescent="0.3">
      <c r="A198" s="74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spans="1:26" ht="13.5" customHeight="1" x14ac:dyDescent="0.3">
      <c r="A199" s="74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spans="1:26" ht="13.5" customHeight="1" x14ac:dyDescent="0.3">
      <c r="A200" s="74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spans="1:26" ht="13.5" customHeight="1" x14ac:dyDescent="0.3">
      <c r="A201" s="74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spans="1:26" ht="13.5" customHeight="1" x14ac:dyDescent="0.3">
      <c r="A202" s="74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spans="1:26" ht="13.5" customHeight="1" x14ac:dyDescent="0.3">
      <c r="A203" s="74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spans="1:26" ht="13.5" customHeight="1" x14ac:dyDescent="0.3">
      <c r="A204" s="74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spans="1:26" ht="13.5" customHeight="1" x14ac:dyDescent="0.3">
      <c r="A205" s="74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spans="1:26" ht="13.5" customHeight="1" x14ac:dyDescent="0.3">
      <c r="A206" s="74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spans="1:26" ht="13.5" customHeight="1" x14ac:dyDescent="0.3">
      <c r="A207" s="74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spans="1:26" ht="13.5" customHeight="1" x14ac:dyDescent="0.3">
      <c r="A208" s="74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spans="1:26" ht="13.5" customHeight="1" x14ac:dyDescent="0.3">
      <c r="A209" s="74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spans="1:26" ht="13.5" customHeight="1" x14ac:dyDescent="0.3">
      <c r="A210" s="74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spans="1:26" ht="13.5" customHeight="1" x14ac:dyDescent="0.3">
      <c r="A211" s="74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spans="1:26" ht="13.5" customHeight="1" x14ac:dyDescent="0.3">
      <c r="A212" s="74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spans="1:26" ht="13.5" customHeight="1" x14ac:dyDescent="0.3">
      <c r="A213" s="74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spans="1:26" ht="13.5" customHeight="1" x14ac:dyDescent="0.3">
      <c r="A214" s="74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6" ht="13.5" customHeight="1" x14ac:dyDescent="0.3">
      <c r="A215" s="74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6" ht="13.5" customHeight="1" x14ac:dyDescent="0.3">
      <c r="A216" s="74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6" ht="13.5" customHeight="1" x14ac:dyDescent="0.3">
      <c r="A217" s="74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spans="1:26" ht="13.5" customHeight="1" x14ac:dyDescent="0.3">
      <c r="A218" s="74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spans="1:26" ht="13.5" customHeight="1" x14ac:dyDescent="0.3">
      <c r="A219" s="74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spans="1:26" ht="13.5" customHeight="1" x14ac:dyDescent="0.3">
      <c r="A220" s="74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spans="1:26" ht="13.5" customHeight="1" x14ac:dyDescent="0.3">
      <c r="A221" s="74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spans="1:26" ht="13.5" customHeight="1" x14ac:dyDescent="0.3">
      <c r="A222" s="74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spans="1:26" ht="13.5" customHeight="1" x14ac:dyDescent="0.3">
      <c r="A223" s="74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spans="1:26" ht="13.5" customHeight="1" x14ac:dyDescent="0.3">
      <c r="A224" s="74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spans="1:26" ht="13.5" customHeight="1" x14ac:dyDescent="0.3">
      <c r="A225" s="74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spans="1:26" ht="13.5" customHeight="1" x14ac:dyDescent="0.3">
      <c r="A226" s="74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spans="1:26" ht="13.5" customHeight="1" x14ac:dyDescent="0.3">
      <c r="A227" s="74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spans="1:26" ht="13.5" customHeight="1" x14ac:dyDescent="0.3">
      <c r="A228" s="74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spans="1:26" ht="13.5" customHeight="1" x14ac:dyDescent="0.3">
      <c r="A229" s="74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spans="1:26" ht="13.5" customHeight="1" x14ac:dyDescent="0.3">
      <c r="A230" s="74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spans="1:26" ht="13.5" customHeight="1" x14ac:dyDescent="0.3">
      <c r="A231" s="74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spans="1:26" ht="13.5" customHeight="1" x14ac:dyDescent="0.3">
      <c r="A232" s="74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spans="1:26" ht="13.5" customHeight="1" x14ac:dyDescent="0.3">
      <c r="A233" s="74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spans="1:26" ht="13.5" customHeight="1" x14ac:dyDescent="0.3">
      <c r="A234" s="74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spans="1:26" ht="13.5" customHeight="1" x14ac:dyDescent="0.3">
      <c r="A235" s="74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26" ht="13.5" customHeight="1" x14ac:dyDescent="0.3">
      <c r="A236" s="74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spans="1:26" ht="13.5" customHeight="1" x14ac:dyDescent="0.3">
      <c r="A237" s="74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spans="1:26" ht="13.5" customHeight="1" x14ac:dyDescent="0.3">
      <c r="A238" s="74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spans="1:26" ht="13.5" customHeight="1" x14ac:dyDescent="0.3">
      <c r="A239" s="74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spans="1:26" ht="13.5" customHeight="1" x14ac:dyDescent="0.3">
      <c r="A240" s="74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spans="1:26" ht="13.5" customHeight="1" x14ac:dyDescent="0.3">
      <c r="A241" s="74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</row>
    <row r="242" spans="1:26" ht="13.5" customHeight="1" x14ac:dyDescent="0.3">
      <c r="A242" s="74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</row>
    <row r="243" spans="1:26" ht="13.5" customHeight="1" x14ac:dyDescent="0.3">
      <c r="A243" s="74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</row>
    <row r="244" spans="1:26" ht="13.5" customHeight="1" x14ac:dyDescent="0.3">
      <c r="A244" s="74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</row>
    <row r="245" spans="1:26" ht="13.5" customHeight="1" x14ac:dyDescent="0.3">
      <c r="A245" s="74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</row>
    <row r="246" spans="1:26" ht="13.5" customHeight="1" x14ac:dyDescent="0.3">
      <c r="A246" s="74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</row>
    <row r="247" spans="1:26" ht="13.5" customHeight="1" x14ac:dyDescent="0.3">
      <c r="A247" s="74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</row>
    <row r="248" spans="1:26" ht="13.5" customHeight="1" x14ac:dyDescent="0.3">
      <c r="A248" s="74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</row>
    <row r="249" spans="1:26" ht="13.5" customHeight="1" x14ac:dyDescent="0.3">
      <c r="A249" s="74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</row>
    <row r="250" spans="1:26" ht="13.5" customHeight="1" x14ac:dyDescent="0.3">
      <c r="A250" s="74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</row>
    <row r="251" spans="1:26" ht="13.5" customHeight="1" x14ac:dyDescent="0.3">
      <c r="A251" s="74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</row>
    <row r="252" spans="1:26" ht="13.5" customHeight="1" x14ac:dyDescent="0.3">
      <c r="A252" s="74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</row>
    <row r="253" spans="1:26" ht="13.5" customHeight="1" x14ac:dyDescent="0.3">
      <c r="A253" s="74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</row>
    <row r="254" spans="1:26" ht="13.5" customHeight="1" x14ac:dyDescent="0.3">
      <c r="A254" s="74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</row>
    <row r="255" spans="1:26" ht="13.5" customHeight="1" x14ac:dyDescent="0.3">
      <c r="A255" s="74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</row>
    <row r="256" spans="1:26" ht="13.5" customHeight="1" x14ac:dyDescent="0.3">
      <c r="A256" s="74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</row>
    <row r="257" spans="1:26" ht="13.5" customHeight="1" x14ac:dyDescent="0.3">
      <c r="A257" s="74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</row>
    <row r="258" spans="1:26" ht="13.5" customHeight="1" x14ac:dyDescent="0.3">
      <c r="A258" s="74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</row>
    <row r="259" spans="1:26" ht="13.5" customHeight="1" x14ac:dyDescent="0.3">
      <c r="A259" s="74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</row>
    <row r="260" spans="1:26" ht="13.5" customHeight="1" x14ac:dyDescent="0.3">
      <c r="A260" s="74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</row>
    <row r="261" spans="1:26" ht="13.5" customHeight="1" x14ac:dyDescent="0.3">
      <c r="A261" s="74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</row>
    <row r="262" spans="1:26" ht="13.5" customHeight="1" x14ac:dyDescent="0.3">
      <c r="A262" s="74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</row>
    <row r="263" spans="1:26" ht="13.5" customHeight="1" x14ac:dyDescent="0.3">
      <c r="A263" s="74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</row>
    <row r="264" spans="1:26" ht="13.5" customHeight="1" x14ac:dyDescent="0.3">
      <c r="A264" s="74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</row>
    <row r="265" spans="1:26" ht="13.5" customHeight="1" x14ac:dyDescent="0.3">
      <c r="A265" s="74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spans="1:26" ht="13.5" customHeight="1" x14ac:dyDescent="0.3">
      <c r="A266" s="74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spans="1:26" ht="13.5" customHeight="1" x14ac:dyDescent="0.3">
      <c r="A267" s="74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spans="1:26" ht="13.5" customHeight="1" x14ac:dyDescent="0.3">
      <c r="A268" s="74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</row>
    <row r="269" spans="1:26" ht="13.5" customHeight="1" x14ac:dyDescent="0.3">
      <c r="A269" s="74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</row>
    <row r="270" spans="1:26" ht="13.5" customHeight="1" x14ac:dyDescent="0.3">
      <c r="A270" s="74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</row>
    <row r="271" spans="1:26" ht="13.5" customHeight="1" x14ac:dyDescent="0.3">
      <c r="A271" s="74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</row>
    <row r="272" spans="1:26" ht="13.5" customHeight="1" x14ac:dyDescent="0.3">
      <c r="A272" s="74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</row>
    <row r="273" spans="1:26" ht="13.5" customHeight="1" x14ac:dyDescent="0.3">
      <c r="A273" s="74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</row>
    <row r="274" spans="1:26" ht="13.5" customHeight="1" x14ac:dyDescent="0.3">
      <c r="A274" s="74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</row>
    <row r="275" spans="1:26" ht="13.5" customHeight="1" x14ac:dyDescent="0.3">
      <c r="A275" s="74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</row>
    <row r="276" spans="1:26" ht="13.5" customHeight="1" x14ac:dyDescent="0.3">
      <c r="A276" s="74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</row>
    <row r="277" spans="1:26" ht="13.5" customHeight="1" x14ac:dyDescent="0.3">
      <c r="A277" s="74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</row>
    <row r="278" spans="1:26" ht="13.5" customHeight="1" x14ac:dyDescent="0.3">
      <c r="A278" s="74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</row>
    <row r="279" spans="1:26" ht="13.5" customHeight="1" x14ac:dyDescent="0.3">
      <c r="A279" s="74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</row>
    <row r="280" spans="1:26" ht="13.5" customHeight="1" x14ac:dyDescent="0.3">
      <c r="A280" s="74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</row>
    <row r="281" spans="1:26" ht="13.5" customHeight="1" x14ac:dyDescent="0.3">
      <c r="A281" s="74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</row>
    <row r="282" spans="1:26" ht="13.5" customHeight="1" x14ac:dyDescent="0.3">
      <c r="A282" s="74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</row>
    <row r="283" spans="1:26" ht="13.5" customHeight="1" x14ac:dyDescent="0.3">
      <c r="A283" s="74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</row>
    <row r="284" spans="1:26" ht="13.5" customHeight="1" x14ac:dyDescent="0.3">
      <c r="A284" s="74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</row>
    <row r="285" spans="1:26" ht="13.5" customHeight="1" x14ac:dyDescent="0.3">
      <c r="A285" s="74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</row>
    <row r="286" spans="1:26" ht="13.5" customHeight="1" x14ac:dyDescent="0.3">
      <c r="A286" s="74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</row>
    <row r="287" spans="1:26" ht="13.5" customHeight="1" x14ac:dyDescent="0.3">
      <c r="A287" s="74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</row>
    <row r="288" spans="1:26" ht="13.5" customHeight="1" x14ac:dyDescent="0.3">
      <c r="A288" s="74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</row>
    <row r="289" spans="1:26" ht="13.5" customHeight="1" x14ac:dyDescent="0.3">
      <c r="A289" s="74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</row>
    <row r="290" spans="1:26" ht="13.5" customHeight="1" x14ac:dyDescent="0.3">
      <c r="A290" s="74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</row>
    <row r="291" spans="1:26" ht="13.5" customHeight="1" x14ac:dyDescent="0.3">
      <c r="A291" s="74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</row>
    <row r="292" spans="1:26" ht="13.5" customHeight="1" x14ac:dyDescent="0.3">
      <c r="A292" s="74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</row>
    <row r="293" spans="1:26" ht="13.5" customHeight="1" x14ac:dyDescent="0.3">
      <c r="A293" s="74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</row>
    <row r="294" spans="1:26" ht="13.5" customHeight="1" x14ac:dyDescent="0.3">
      <c r="A294" s="74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</row>
    <row r="295" spans="1:26" ht="13.5" customHeight="1" x14ac:dyDescent="0.3">
      <c r="A295" s="74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</row>
    <row r="296" spans="1:26" ht="13.5" customHeight="1" x14ac:dyDescent="0.3">
      <c r="A296" s="74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</row>
    <row r="297" spans="1:26" ht="13.5" customHeight="1" x14ac:dyDescent="0.3">
      <c r="A297" s="74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</row>
    <row r="298" spans="1:26" ht="13.5" customHeight="1" x14ac:dyDescent="0.3">
      <c r="A298" s="74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</row>
    <row r="299" spans="1:26" ht="13.5" customHeight="1" x14ac:dyDescent="0.3">
      <c r="A299" s="74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</row>
    <row r="300" spans="1:26" ht="13.5" customHeight="1" x14ac:dyDescent="0.3">
      <c r="A300" s="74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</row>
    <row r="301" spans="1:26" ht="13.5" customHeight="1" x14ac:dyDescent="0.3">
      <c r="A301" s="74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</row>
    <row r="302" spans="1:26" ht="13.5" customHeight="1" x14ac:dyDescent="0.3">
      <c r="A302" s="74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</row>
    <row r="303" spans="1:26" ht="13.5" customHeight="1" x14ac:dyDescent="0.3">
      <c r="A303" s="74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</row>
    <row r="304" spans="1:26" ht="13.5" customHeight="1" x14ac:dyDescent="0.3">
      <c r="A304" s="74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</row>
    <row r="305" spans="1:26" ht="13.5" customHeight="1" x14ac:dyDescent="0.3">
      <c r="A305" s="74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</row>
    <row r="306" spans="1:26" ht="13.5" customHeight="1" x14ac:dyDescent="0.3">
      <c r="A306" s="74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</row>
    <row r="307" spans="1:26" ht="13.5" customHeight="1" x14ac:dyDescent="0.3">
      <c r="A307" s="74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</row>
    <row r="308" spans="1:26" ht="13.5" customHeight="1" x14ac:dyDescent="0.3">
      <c r="A308" s="74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</row>
    <row r="309" spans="1:26" ht="13.5" customHeight="1" x14ac:dyDescent="0.3">
      <c r="A309" s="74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</row>
    <row r="310" spans="1:26" ht="13.5" customHeight="1" x14ac:dyDescent="0.3">
      <c r="A310" s="74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</row>
    <row r="311" spans="1:26" ht="13.5" customHeight="1" x14ac:dyDescent="0.3">
      <c r="A311" s="74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</row>
    <row r="312" spans="1:26" ht="13.5" customHeight="1" x14ac:dyDescent="0.3">
      <c r="A312" s="74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</row>
    <row r="313" spans="1:26" ht="13.5" customHeight="1" x14ac:dyDescent="0.3">
      <c r="A313" s="74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</row>
    <row r="314" spans="1:26" ht="13.5" customHeight="1" x14ac:dyDescent="0.3">
      <c r="A314" s="74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</row>
    <row r="315" spans="1:26" ht="13.5" customHeight="1" x14ac:dyDescent="0.3">
      <c r="A315" s="74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</row>
    <row r="316" spans="1:26" ht="13.5" customHeight="1" x14ac:dyDescent="0.3">
      <c r="A316" s="74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spans="1:26" ht="13.5" customHeight="1" x14ac:dyDescent="0.3">
      <c r="A317" s="74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spans="1:26" ht="13.5" customHeight="1" x14ac:dyDescent="0.3">
      <c r="A318" s="74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spans="1:26" ht="13.5" customHeight="1" x14ac:dyDescent="0.3">
      <c r="A319" s="74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</row>
    <row r="320" spans="1:26" ht="13.5" customHeight="1" x14ac:dyDescent="0.3">
      <c r="A320" s="74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</row>
    <row r="321" spans="1:26" ht="13.5" customHeight="1" x14ac:dyDescent="0.3">
      <c r="A321" s="74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</row>
    <row r="322" spans="1:26" ht="13.5" customHeight="1" x14ac:dyDescent="0.3">
      <c r="A322" s="74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</row>
    <row r="323" spans="1:26" ht="13.5" customHeight="1" x14ac:dyDescent="0.3">
      <c r="A323" s="74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</row>
    <row r="324" spans="1:26" ht="13.5" customHeight="1" x14ac:dyDescent="0.3">
      <c r="A324" s="74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</row>
    <row r="325" spans="1:26" ht="13.5" customHeight="1" x14ac:dyDescent="0.3">
      <c r="A325" s="74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</row>
    <row r="326" spans="1:26" ht="13.5" customHeight="1" x14ac:dyDescent="0.3">
      <c r="A326" s="74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</row>
    <row r="327" spans="1:26" ht="13.5" customHeight="1" x14ac:dyDescent="0.3">
      <c r="A327" s="74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</row>
    <row r="328" spans="1:26" ht="13.5" customHeight="1" x14ac:dyDescent="0.3">
      <c r="A328" s="74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</row>
    <row r="329" spans="1:26" ht="13.5" customHeight="1" x14ac:dyDescent="0.3">
      <c r="A329" s="74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</row>
    <row r="330" spans="1:26" ht="13.5" customHeight="1" x14ac:dyDescent="0.3">
      <c r="A330" s="74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</row>
    <row r="331" spans="1:26" ht="13.5" customHeight="1" x14ac:dyDescent="0.3">
      <c r="A331" s="74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</row>
    <row r="332" spans="1:26" ht="13.5" customHeight="1" x14ac:dyDescent="0.3">
      <c r="A332" s="74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</row>
    <row r="333" spans="1:26" ht="13.5" customHeight="1" x14ac:dyDescent="0.3">
      <c r="A333" s="74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</row>
    <row r="334" spans="1:26" ht="13.5" customHeight="1" x14ac:dyDescent="0.3">
      <c r="A334" s="74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</row>
    <row r="335" spans="1:26" ht="13.5" customHeight="1" x14ac:dyDescent="0.3">
      <c r="A335" s="74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</row>
    <row r="336" spans="1:26" ht="13.5" customHeight="1" x14ac:dyDescent="0.3">
      <c r="A336" s="74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</row>
    <row r="337" spans="1:26" ht="13.5" customHeight="1" x14ac:dyDescent="0.3">
      <c r="A337" s="74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</row>
    <row r="338" spans="1:26" ht="13.5" customHeight="1" x14ac:dyDescent="0.3">
      <c r="A338" s="74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</row>
    <row r="339" spans="1:26" ht="13.5" customHeight="1" x14ac:dyDescent="0.3">
      <c r="A339" s="74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</row>
    <row r="340" spans="1:26" ht="13.5" customHeight="1" x14ac:dyDescent="0.3">
      <c r="A340" s="74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</row>
    <row r="341" spans="1:26" ht="13.5" customHeight="1" x14ac:dyDescent="0.3">
      <c r="A341" s="74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</row>
    <row r="342" spans="1:26" ht="13.5" customHeight="1" x14ac:dyDescent="0.3">
      <c r="A342" s="74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</row>
    <row r="343" spans="1:26" ht="13.5" customHeight="1" x14ac:dyDescent="0.3">
      <c r="A343" s="74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</row>
    <row r="344" spans="1:26" ht="13.5" customHeight="1" x14ac:dyDescent="0.3">
      <c r="A344" s="74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</row>
    <row r="345" spans="1:26" ht="13.5" customHeight="1" x14ac:dyDescent="0.3">
      <c r="A345" s="74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</row>
    <row r="346" spans="1:26" ht="13.5" customHeight="1" x14ac:dyDescent="0.3">
      <c r="A346" s="74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</row>
    <row r="347" spans="1:26" ht="13.5" customHeight="1" x14ac:dyDescent="0.3">
      <c r="A347" s="74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</row>
    <row r="348" spans="1:26" ht="13.5" customHeight="1" x14ac:dyDescent="0.3">
      <c r="A348" s="74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</row>
    <row r="349" spans="1:26" ht="13.5" customHeight="1" x14ac:dyDescent="0.3">
      <c r="A349" s="74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</row>
    <row r="350" spans="1:26" ht="13.5" customHeight="1" x14ac:dyDescent="0.3">
      <c r="A350" s="74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</row>
    <row r="351" spans="1:26" ht="13.5" customHeight="1" x14ac:dyDescent="0.3">
      <c r="A351" s="74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</row>
    <row r="352" spans="1:26" ht="13.5" customHeight="1" x14ac:dyDescent="0.3">
      <c r="A352" s="74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</row>
    <row r="353" spans="1:26" ht="13.5" customHeight="1" x14ac:dyDescent="0.3">
      <c r="A353" s="74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</row>
    <row r="354" spans="1:26" ht="13.5" customHeight="1" x14ac:dyDescent="0.3">
      <c r="A354" s="74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</row>
    <row r="355" spans="1:26" ht="13.5" customHeight="1" x14ac:dyDescent="0.3">
      <c r="A355" s="74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</row>
    <row r="356" spans="1:26" ht="13.5" customHeight="1" x14ac:dyDescent="0.3">
      <c r="A356" s="74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</row>
    <row r="357" spans="1:26" ht="13.5" customHeight="1" x14ac:dyDescent="0.3">
      <c r="A357" s="74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</row>
    <row r="358" spans="1:26" ht="13.5" customHeight="1" x14ac:dyDescent="0.3">
      <c r="A358" s="74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</row>
    <row r="359" spans="1:26" ht="13.5" customHeight="1" x14ac:dyDescent="0.3">
      <c r="A359" s="74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</row>
    <row r="360" spans="1:26" ht="13.5" customHeight="1" x14ac:dyDescent="0.3">
      <c r="A360" s="74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</row>
    <row r="361" spans="1:26" ht="13.5" customHeight="1" x14ac:dyDescent="0.3">
      <c r="A361" s="74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</row>
    <row r="362" spans="1:26" ht="13.5" customHeight="1" x14ac:dyDescent="0.3">
      <c r="A362" s="74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</row>
    <row r="363" spans="1:26" ht="13.5" customHeight="1" x14ac:dyDescent="0.3">
      <c r="A363" s="74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</row>
    <row r="364" spans="1:26" ht="13.5" customHeight="1" x14ac:dyDescent="0.3">
      <c r="A364" s="74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</row>
    <row r="365" spans="1:26" ht="13.5" customHeight="1" x14ac:dyDescent="0.3">
      <c r="A365" s="74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</row>
    <row r="366" spans="1:26" ht="13.5" customHeight="1" x14ac:dyDescent="0.3">
      <c r="A366" s="74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</row>
    <row r="367" spans="1:26" ht="13.5" customHeight="1" x14ac:dyDescent="0.3">
      <c r="A367" s="74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</row>
    <row r="368" spans="1:26" ht="13.5" customHeight="1" x14ac:dyDescent="0.3">
      <c r="A368" s="74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</row>
    <row r="369" spans="1:26" ht="13.5" customHeight="1" x14ac:dyDescent="0.3">
      <c r="A369" s="74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</row>
    <row r="370" spans="1:26" ht="13.5" customHeight="1" x14ac:dyDescent="0.3">
      <c r="A370" s="74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</row>
    <row r="371" spans="1:26" ht="13.5" customHeight="1" x14ac:dyDescent="0.3">
      <c r="A371" s="74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</row>
    <row r="372" spans="1:26" ht="13.5" customHeight="1" x14ac:dyDescent="0.3">
      <c r="A372" s="74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</row>
    <row r="373" spans="1:26" ht="13.5" customHeight="1" x14ac:dyDescent="0.3">
      <c r="A373" s="74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</row>
    <row r="374" spans="1:26" ht="13.5" customHeight="1" x14ac:dyDescent="0.3">
      <c r="A374" s="74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</row>
    <row r="375" spans="1:26" ht="13.5" customHeight="1" x14ac:dyDescent="0.3">
      <c r="A375" s="74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</row>
    <row r="376" spans="1:26" ht="13.5" customHeight="1" x14ac:dyDescent="0.3">
      <c r="A376" s="74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</row>
    <row r="377" spans="1:26" ht="13.5" customHeight="1" x14ac:dyDescent="0.3">
      <c r="A377" s="74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</row>
    <row r="378" spans="1:26" ht="13.5" customHeight="1" x14ac:dyDescent="0.3">
      <c r="A378" s="74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</row>
    <row r="379" spans="1:26" ht="13.5" customHeight="1" x14ac:dyDescent="0.3">
      <c r="A379" s="74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</row>
    <row r="380" spans="1:26" ht="13.5" customHeight="1" x14ac:dyDescent="0.3">
      <c r="A380" s="74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</row>
    <row r="381" spans="1:26" ht="13.5" customHeight="1" x14ac:dyDescent="0.3">
      <c r="A381" s="74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</row>
    <row r="382" spans="1:26" ht="13.5" customHeight="1" x14ac:dyDescent="0.3">
      <c r="A382" s="74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</row>
    <row r="383" spans="1:26" ht="13.5" customHeight="1" x14ac:dyDescent="0.3">
      <c r="A383" s="74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</row>
    <row r="384" spans="1:26" ht="13.5" customHeight="1" x14ac:dyDescent="0.3">
      <c r="A384" s="74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</row>
    <row r="385" spans="1:26" ht="13.5" customHeight="1" x14ac:dyDescent="0.3">
      <c r="A385" s="74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</row>
    <row r="386" spans="1:26" ht="13.5" customHeight="1" x14ac:dyDescent="0.3">
      <c r="A386" s="74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</row>
    <row r="387" spans="1:26" ht="13.5" customHeight="1" x14ac:dyDescent="0.3">
      <c r="A387" s="74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</row>
    <row r="388" spans="1:26" ht="13.5" customHeight="1" x14ac:dyDescent="0.3">
      <c r="A388" s="74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</row>
    <row r="389" spans="1:26" ht="13.5" customHeight="1" x14ac:dyDescent="0.3">
      <c r="A389" s="74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</row>
    <row r="390" spans="1:26" ht="13.5" customHeight="1" x14ac:dyDescent="0.3">
      <c r="A390" s="74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</row>
    <row r="391" spans="1:26" ht="13.5" customHeight="1" x14ac:dyDescent="0.3">
      <c r="A391" s="74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</row>
    <row r="392" spans="1:26" ht="13.5" customHeight="1" x14ac:dyDescent="0.3">
      <c r="A392" s="74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</row>
    <row r="393" spans="1:26" ht="13.5" customHeight="1" x14ac:dyDescent="0.3">
      <c r="A393" s="74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</row>
    <row r="394" spans="1:26" ht="13.5" customHeight="1" x14ac:dyDescent="0.3">
      <c r="A394" s="74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</row>
    <row r="395" spans="1:26" ht="13.5" customHeight="1" x14ac:dyDescent="0.3">
      <c r="A395" s="74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</row>
    <row r="396" spans="1:26" ht="13.5" customHeight="1" x14ac:dyDescent="0.3">
      <c r="A396" s="74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</row>
    <row r="397" spans="1:26" ht="13.5" customHeight="1" x14ac:dyDescent="0.3">
      <c r="A397" s="74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</row>
    <row r="398" spans="1:26" ht="13.5" customHeight="1" x14ac:dyDescent="0.3">
      <c r="A398" s="74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</row>
    <row r="399" spans="1:26" ht="13.5" customHeight="1" x14ac:dyDescent="0.3">
      <c r="A399" s="74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</row>
    <row r="400" spans="1:26" ht="13.5" customHeight="1" x14ac:dyDescent="0.3">
      <c r="A400" s="74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</row>
    <row r="401" spans="1:26" ht="13.5" customHeight="1" x14ac:dyDescent="0.3">
      <c r="A401" s="74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</row>
    <row r="402" spans="1:26" ht="13.5" customHeight="1" x14ac:dyDescent="0.3">
      <c r="A402" s="74"/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</row>
    <row r="403" spans="1:26" ht="13.5" customHeight="1" x14ac:dyDescent="0.3">
      <c r="A403" s="74"/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</row>
    <row r="404" spans="1:26" ht="13.5" customHeight="1" x14ac:dyDescent="0.3">
      <c r="A404" s="74"/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</row>
    <row r="405" spans="1:26" ht="13.5" customHeight="1" x14ac:dyDescent="0.3">
      <c r="A405" s="74"/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</row>
    <row r="406" spans="1:26" ht="13.5" customHeight="1" x14ac:dyDescent="0.3">
      <c r="A406" s="74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</row>
    <row r="407" spans="1:26" ht="13.5" customHeight="1" x14ac:dyDescent="0.3">
      <c r="A407" s="74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</row>
    <row r="408" spans="1:26" ht="13.5" customHeight="1" x14ac:dyDescent="0.3">
      <c r="A408" s="74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</row>
    <row r="409" spans="1:26" ht="13.5" customHeight="1" x14ac:dyDescent="0.3">
      <c r="A409" s="74"/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</row>
    <row r="410" spans="1:26" ht="13.5" customHeight="1" x14ac:dyDescent="0.3">
      <c r="A410" s="74"/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</row>
    <row r="411" spans="1:26" ht="13.5" customHeight="1" x14ac:dyDescent="0.3">
      <c r="A411" s="74"/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</row>
    <row r="412" spans="1:26" ht="13.5" customHeight="1" x14ac:dyDescent="0.3">
      <c r="A412" s="74"/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</row>
    <row r="413" spans="1:26" ht="13.5" customHeight="1" x14ac:dyDescent="0.3">
      <c r="A413" s="74"/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</row>
    <row r="414" spans="1:26" ht="13.5" customHeight="1" x14ac:dyDescent="0.3">
      <c r="A414" s="74"/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</row>
    <row r="415" spans="1:26" ht="13.5" customHeight="1" x14ac:dyDescent="0.3">
      <c r="A415" s="74"/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</row>
    <row r="416" spans="1:26" ht="13.5" customHeight="1" x14ac:dyDescent="0.3">
      <c r="A416" s="74"/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</row>
    <row r="417" spans="1:26" ht="13.5" customHeight="1" x14ac:dyDescent="0.3">
      <c r="A417" s="74"/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</row>
    <row r="418" spans="1:26" ht="13.5" customHeight="1" x14ac:dyDescent="0.3">
      <c r="A418" s="74"/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</row>
    <row r="419" spans="1:26" ht="13.5" customHeight="1" x14ac:dyDescent="0.3">
      <c r="A419" s="74"/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</row>
    <row r="420" spans="1:26" ht="13.5" customHeight="1" x14ac:dyDescent="0.3">
      <c r="A420" s="74"/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</row>
    <row r="421" spans="1:26" ht="13.5" customHeight="1" x14ac:dyDescent="0.3">
      <c r="A421" s="74"/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</row>
    <row r="422" spans="1:26" ht="13.5" customHeight="1" x14ac:dyDescent="0.3">
      <c r="A422" s="74"/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</row>
    <row r="423" spans="1:26" ht="13.5" customHeight="1" x14ac:dyDescent="0.3">
      <c r="A423" s="74"/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</row>
    <row r="424" spans="1:26" ht="13.5" customHeight="1" x14ac:dyDescent="0.3">
      <c r="A424" s="74"/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</row>
    <row r="425" spans="1:26" ht="13.5" customHeight="1" x14ac:dyDescent="0.3">
      <c r="A425" s="74"/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</row>
    <row r="426" spans="1:26" ht="13.5" customHeight="1" x14ac:dyDescent="0.3">
      <c r="A426" s="74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</row>
    <row r="427" spans="1:26" ht="13.5" customHeight="1" x14ac:dyDescent="0.3">
      <c r="A427" s="74"/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</row>
    <row r="428" spans="1:26" ht="13.5" customHeight="1" x14ac:dyDescent="0.3">
      <c r="A428" s="74"/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</row>
    <row r="429" spans="1:26" ht="13.5" customHeight="1" x14ac:dyDescent="0.3">
      <c r="A429" s="74"/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</row>
    <row r="430" spans="1:26" ht="13.5" customHeight="1" x14ac:dyDescent="0.3">
      <c r="A430" s="74"/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</row>
    <row r="431" spans="1:26" ht="13.5" customHeight="1" x14ac:dyDescent="0.3">
      <c r="A431" s="74"/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</row>
    <row r="432" spans="1:26" ht="13.5" customHeight="1" x14ac:dyDescent="0.3">
      <c r="A432" s="74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</row>
    <row r="433" spans="1:26" ht="13.5" customHeight="1" x14ac:dyDescent="0.3">
      <c r="A433" s="74"/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</row>
    <row r="434" spans="1:26" ht="13.5" customHeight="1" x14ac:dyDescent="0.3">
      <c r="A434" s="74"/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</row>
    <row r="435" spans="1:26" ht="13.5" customHeight="1" x14ac:dyDescent="0.3">
      <c r="A435" s="74"/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</row>
    <row r="436" spans="1:26" ht="13.5" customHeight="1" x14ac:dyDescent="0.3">
      <c r="A436" s="74"/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</row>
    <row r="437" spans="1:26" ht="13.5" customHeight="1" x14ac:dyDescent="0.3">
      <c r="A437" s="74"/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</row>
    <row r="438" spans="1:26" ht="13.5" customHeight="1" x14ac:dyDescent="0.3">
      <c r="A438" s="74"/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</row>
    <row r="439" spans="1:26" ht="13.5" customHeight="1" x14ac:dyDescent="0.3">
      <c r="A439" s="74"/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</row>
    <row r="440" spans="1:26" ht="13.5" customHeight="1" x14ac:dyDescent="0.3">
      <c r="A440" s="74"/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</row>
    <row r="441" spans="1:26" ht="13.5" customHeight="1" x14ac:dyDescent="0.3">
      <c r="A441" s="74"/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</row>
    <row r="442" spans="1:26" ht="13.5" customHeight="1" x14ac:dyDescent="0.3">
      <c r="A442" s="74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</row>
    <row r="443" spans="1:26" ht="13.5" customHeight="1" x14ac:dyDescent="0.3">
      <c r="A443" s="74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</row>
    <row r="444" spans="1:26" ht="13.5" customHeight="1" x14ac:dyDescent="0.3">
      <c r="A444" s="74"/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</row>
    <row r="445" spans="1:26" ht="13.5" customHeight="1" x14ac:dyDescent="0.3">
      <c r="A445" s="74"/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</row>
    <row r="446" spans="1:26" ht="13.5" customHeight="1" x14ac:dyDescent="0.3">
      <c r="A446" s="74"/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</row>
    <row r="447" spans="1:26" ht="13.5" customHeight="1" x14ac:dyDescent="0.3">
      <c r="A447" s="74"/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</row>
    <row r="448" spans="1:26" ht="13.5" customHeight="1" x14ac:dyDescent="0.3">
      <c r="A448" s="74"/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</row>
    <row r="449" spans="1:26" ht="13.5" customHeight="1" x14ac:dyDescent="0.3">
      <c r="A449" s="74"/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</row>
    <row r="450" spans="1:26" ht="13.5" customHeight="1" x14ac:dyDescent="0.3">
      <c r="A450" s="74"/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</row>
    <row r="451" spans="1:26" ht="13.5" customHeight="1" x14ac:dyDescent="0.3">
      <c r="A451" s="74"/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</row>
    <row r="452" spans="1:26" ht="13.5" customHeight="1" x14ac:dyDescent="0.3">
      <c r="A452" s="74"/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</row>
    <row r="453" spans="1:26" ht="13.5" customHeight="1" x14ac:dyDescent="0.3">
      <c r="A453" s="74"/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</row>
    <row r="454" spans="1:26" ht="13.5" customHeight="1" x14ac:dyDescent="0.3">
      <c r="A454" s="74"/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</row>
    <row r="455" spans="1:26" ht="13.5" customHeight="1" x14ac:dyDescent="0.3">
      <c r="A455" s="74"/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</row>
    <row r="456" spans="1:26" ht="13.5" customHeight="1" x14ac:dyDescent="0.3">
      <c r="A456" s="74"/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</row>
    <row r="457" spans="1:26" ht="13.5" customHeight="1" x14ac:dyDescent="0.3">
      <c r="A457" s="74"/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</row>
    <row r="458" spans="1:26" ht="13.5" customHeight="1" x14ac:dyDescent="0.3">
      <c r="A458" s="74"/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</row>
    <row r="459" spans="1:26" ht="13.5" customHeight="1" x14ac:dyDescent="0.3">
      <c r="A459" s="74"/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</row>
    <row r="460" spans="1:26" ht="13.5" customHeight="1" x14ac:dyDescent="0.3">
      <c r="A460" s="74"/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</row>
    <row r="461" spans="1:26" ht="13.5" customHeight="1" x14ac:dyDescent="0.3">
      <c r="A461" s="74"/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</row>
    <row r="462" spans="1:26" ht="13.5" customHeight="1" x14ac:dyDescent="0.3">
      <c r="A462" s="74"/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</row>
    <row r="463" spans="1:26" ht="13.5" customHeight="1" x14ac:dyDescent="0.3">
      <c r="A463" s="74"/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</row>
    <row r="464" spans="1:26" ht="13.5" customHeight="1" x14ac:dyDescent="0.3">
      <c r="A464" s="74"/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</row>
    <row r="465" spans="1:26" ht="13.5" customHeight="1" x14ac:dyDescent="0.3">
      <c r="A465" s="74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</row>
    <row r="466" spans="1:26" ht="13.5" customHeight="1" x14ac:dyDescent="0.3">
      <c r="A466" s="74"/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</row>
    <row r="467" spans="1:26" ht="13.5" customHeight="1" x14ac:dyDescent="0.3">
      <c r="A467" s="74"/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</row>
    <row r="468" spans="1:26" ht="13.5" customHeight="1" x14ac:dyDescent="0.3">
      <c r="A468" s="74"/>
      <c r="B468" s="158"/>
      <c r="C468" s="158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</row>
    <row r="469" spans="1:26" ht="13.5" customHeight="1" x14ac:dyDescent="0.3">
      <c r="A469" s="74"/>
      <c r="B469" s="158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</row>
    <row r="470" spans="1:26" ht="13.5" customHeight="1" x14ac:dyDescent="0.3">
      <c r="A470" s="74"/>
      <c r="B470" s="158"/>
      <c r="C470" s="158"/>
      <c r="D470" s="158"/>
      <c r="E470" s="158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</row>
    <row r="471" spans="1:26" ht="13.5" customHeight="1" x14ac:dyDescent="0.3">
      <c r="A471" s="74"/>
      <c r="B471" s="158"/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</row>
    <row r="472" spans="1:26" ht="13.5" customHeight="1" x14ac:dyDescent="0.3">
      <c r="A472" s="74"/>
      <c r="B472" s="158"/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</row>
    <row r="473" spans="1:26" ht="13.5" customHeight="1" x14ac:dyDescent="0.3">
      <c r="A473" s="74"/>
      <c r="B473" s="158"/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</row>
    <row r="474" spans="1:26" ht="13.5" customHeight="1" x14ac:dyDescent="0.3">
      <c r="A474" s="74"/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</row>
    <row r="475" spans="1:26" ht="13.5" customHeight="1" x14ac:dyDescent="0.3">
      <c r="A475" s="74"/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</row>
    <row r="476" spans="1:26" ht="13.5" customHeight="1" x14ac:dyDescent="0.3">
      <c r="A476" s="74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</row>
    <row r="477" spans="1:26" ht="13.5" customHeight="1" x14ac:dyDescent="0.3">
      <c r="A477" s="74"/>
      <c r="B477" s="158"/>
      <c r="C477" s="158"/>
      <c r="D477" s="158"/>
      <c r="E477" s="158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</row>
    <row r="478" spans="1:26" ht="13.5" customHeight="1" x14ac:dyDescent="0.3">
      <c r="A478" s="74"/>
      <c r="B478" s="158"/>
      <c r="C478" s="158"/>
      <c r="D478" s="158"/>
      <c r="E478" s="158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</row>
    <row r="479" spans="1:26" ht="13.5" customHeight="1" x14ac:dyDescent="0.3">
      <c r="A479" s="74"/>
      <c r="B479" s="158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</row>
    <row r="480" spans="1:26" ht="13.5" customHeight="1" x14ac:dyDescent="0.3">
      <c r="A480" s="74"/>
      <c r="B480" s="158"/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</row>
    <row r="481" spans="1:26" ht="13.5" customHeight="1" x14ac:dyDescent="0.3">
      <c r="A481" s="74"/>
      <c r="B481" s="158"/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</row>
    <row r="482" spans="1:26" ht="13.5" customHeight="1" x14ac:dyDescent="0.3">
      <c r="A482" s="74"/>
      <c r="B482" s="158"/>
      <c r="C482" s="158"/>
      <c r="D482" s="158"/>
      <c r="E482" s="158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</row>
    <row r="483" spans="1:26" ht="13.5" customHeight="1" x14ac:dyDescent="0.3">
      <c r="A483" s="74"/>
      <c r="B483" s="158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</row>
    <row r="484" spans="1:26" ht="13.5" customHeight="1" x14ac:dyDescent="0.3">
      <c r="A484" s="74"/>
      <c r="B484" s="158"/>
      <c r="C484" s="158"/>
      <c r="D484" s="158"/>
      <c r="E484" s="158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</row>
    <row r="485" spans="1:26" ht="13.5" customHeight="1" x14ac:dyDescent="0.3">
      <c r="A485" s="74"/>
      <c r="B485" s="158"/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</row>
    <row r="486" spans="1:26" ht="13.5" customHeight="1" x14ac:dyDescent="0.3">
      <c r="A486" s="74"/>
      <c r="B486" s="158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</row>
    <row r="487" spans="1:26" ht="13.5" customHeight="1" x14ac:dyDescent="0.3">
      <c r="A487" s="74"/>
      <c r="B487" s="158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</row>
    <row r="488" spans="1:26" ht="13.5" customHeight="1" x14ac:dyDescent="0.3">
      <c r="A488" s="74"/>
      <c r="B488" s="158"/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</row>
    <row r="489" spans="1:26" ht="13.5" customHeight="1" x14ac:dyDescent="0.3">
      <c r="A489" s="74"/>
      <c r="B489" s="158"/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</row>
    <row r="490" spans="1:26" ht="13.5" customHeight="1" x14ac:dyDescent="0.3">
      <c r="A490" s="74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</row>
    <row r="491" spans="1:26" ht="13.5" customHeight="1" x14ac:dyDescent="0.3">
      <c r="A491" s="74"/>
      <c r="B491" s="158"/>
      <c r="C491" s="158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</row>
    <row r="492" spans="1:26" ht="13.5" customHeight="1" x14ac:dyDescent="0.3">
      <c r="A492" s="74"/>
      <c r="B492" s="158"/>
      <c r="C492" s="158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</row>
    <row r="493" spans="1:26" ht="13.5" customHeight="1" x14ac:dyDescent="0.3">
      <c r="A493" s="74"/>
      <c r="B493" s="158"/>
      <c r="C493" s="158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</row>
    <row r="494" spans="1:26" ht="13.5" customHeight="1" x14ac:dyDescent="0.3">
      <c r="A494" s="74"/>
      <c r="B494" s="158"/>
      <c r="C494" s="158"/>
      <c r="D494" s="158"/>
      <c r="E494" s="158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</row>
    <row r="495" spans="1:26" ht="13.5" customHeight="1" x14ac:dyDescent="0.3">
      <c r="A495" s="74"/>
      <c r="B495" s="158"/>
      <c r="C495" s="158"/>
      <c r="D495" s="158"/>
      <c r="E495" s="158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</row>
    <row r="496" spans="1:26" ht="13.5" customHeight="1" x14ac:dyDescent="0.3">
      <c r="A496" s="74"/>
      <c r="B496" s="158"/>
      <c r="C496" s="158"/>
      <c r="D496" s="158"/>
      <c r="E496" s="158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</row>
    <row r="497" spans="1:26" ht="13.5" customHeight="1" x14ac:dyDescent="0.3">
      <c r="A497" s="74"/>
      <c r="B497" s="158"/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</row>
    <row r="498" spans="1:26" ht="13.5" customHeight="1" x14ac:dyDescent="0.3">
      <c r="A498" s="74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</row>
    <row r="499" spans="1:26" ht="13.5" customHeight="1" x14ac:dyDescent="0.3">
      <c r="A499" s="74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</row>
    <row r="500" spans="1:26" ht="13.5" customHeight="1" x14ac:dyDescent="0.3">
      <c r="A500" s="74"/>
      <c r="B500" s="158"/>
      <c r="C500" s="158"/>
      <c r="D500" s="158"/>
      <c r="E500" s="158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</row>
    <row r="501" spans="1:26" ht="13.5" customHeight="1" x14ac:dyDescent="0.3">
      <c r="A501" s="74"/>
      <c r="B501" s="158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</row>
    <row r="502" spans="1:26" ht="13.5" customHeight="1" x14ac:dyDescent="0.3">
      <c r="A502" s="74"/>
      <c r="B502" s="158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</row>
    <row r="503" spans="1:26" ht="13.5" customHeight="1" x14ac:dyDescent="0.3">
      <c r="A503" s="74"/>
      <c r="B503" s="158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</row>
    <row r="504" spans="1:26" ht="13.5" customHeight="1" x14ac:dyDescent="0.3">
      <c r="A504" s="74"/>
      <c r="B504" s="158"/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</row>
    <row r="505" spans="1:26" ht="13.5" customHeight="1" x14ac:dyDescent="0.3">
      <c r="A505" s="74"/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</row>
    <row r="506" spans="1:26" ht="13.5" customHeight="1" x14ac:dyDescent="0.3">
      <c r="A506" s="74"/>
      <c r="B506" s="158"/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</row>
    <row r="507" spans="1:26" ht="13.5" customHeight="1" x14ac:dyDescent="0.3">
      <c r="A507" s="74"/>
      <c r="B507" s="158"/>
      <c r="C507" s="158"/>
      <c r="D507" s="158"/>
      <c r="E507" s="158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</row>
    <row r="508" spans="1:26" ht="13.5" customHeight="1" x14ac:dyDescent="0.3">
      <c r="A508" s="74"/>
      <c r="B508" s="158"/>
      <c r="C508" s="158"/>
      <c r="D508" s="158"/>
      <c r="E508" s="158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</row>
    <row r="509" spans="1:26" ht="13.5" customHeight="1" x14ac:dyDescent="0.3">
      <c r="A509" s="74"/>
      <c r="B509" s="158"/>
      <c r="C509" s="158"/>
      <c r="D509" s="158"/>
      <c r="E509" s="158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</row>
    <row r="510" spans="1:26" ht="13.5" customHeight="1" x14ac:dyDescent="0.3">
      <c r="A510" s="74"/>
      <c r="B510" s="158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</row>
    <row r="511" spans="1:26" ht="13.5" customHeight="1" x14ac:dyDescent="0.3">
      <c r="A511" s="74"/>
      <c r="B511" s="158"/>
      <c r="C511" s="158"/>
      <c r="D511" s="158"/>
      <c r="E511" s="158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</row>
    <row r="512" spans="1:26" ht="13.5" customHeight="1" x14ac:dyDescent="0.3">
      <c r="A512" s="74"/>
      <c r="B512" s="158"/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</row>
    <row r="513" spans="1:26" ht="13.5" customHeight="1" x14ac:dyDescent="0.3">
      <c r="A513" s="74"/>
      <c r="B513" s="158"/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</row>
    <row r="514" spans="1:26" ht="13.5" customHeight="1" x14ac:dyDescent="0.3">
      <c r="A514" s="74"/>
      <c r="B514" s="158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</row>
    <row r="515" spans="1:26" ht="13.5" customHeight="1" x14ac:dyDescent="0.3">
      <c r="A515" s="74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</row>
    <row r="516" spans="1:26" ht="13.5" customHeight="1" x14ac:dyDescent="0.3">
      <c r="A516" s="74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</row>
    <row r="517" spans="1:26" ht="13.5" customHeight="1" x14ac:dyDescent="0.3">
      <c r="A517" s="74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</row>
    <row r="518" spans="1:26" ht="13.5" customHeight="1" x14ac:dyDescent="0.3">
      <c r="A518" s="74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</row>
    <row r="519" spans="1:26" ht="13.5" customHeight="1" x14ac:dyDescent="0.3">
      <c r="A519" s="74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</row>
    <row r="520" spans="1:26" ht="13.5" customHeight="1" x14ac:dyDescent="0.3">
      <c r="A520" s="74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</row>
    <row r="521" spans="1:26" ht="13.5" customHeight="1" x14ac:dyDescent="0.3">
      <c r="A521" s="74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</row>
    <row r="522" spans="1:26" ht="13.5" customHeight="1" x14ac:dyDescent="0.3">
      <c r="A522" s="74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</row>
    <row r="523" spans="1:26" ht="13.5" customHeight="1" x14ac:dyDescent="0.3">
      <c r="A523" s="74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</row>
    <row r="524" spans="1:26" ht="13.5" customHeight="1" x14ac:dyDescent="0.3">
      <c r="A524" s="74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</row>
    <row r="525" spans="1:26" ht="13.5" customHeight="1" x14ac:dyDescent="0.3">
      <c r="A525" s="74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</row>
    <row r="526" spans="1:26" ht="13.5" customHeight="1" x14ac:dyDescent="0.3">
      <c r="A526" s="74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</row>
    <row r="527" spans="1:26" ht="13.5" customHeight="1" x14ac:dyDescent="0.3">
      <c r="A527" s="74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</row>
    <row r="528" spans="1:26" ht="13.5" customHeight="1" x14ac:dyDescent="0.3">
      <c r="A528" s="74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</row>
    <row r="529" spans="1:26" ht="13.5" customHeight="1" x14ac:dyDescent="0.3">
      <c r="A529" s="74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</row>
    <row r="530" spans="1:26" ht="13.5" customHeight="1" x14ac:dyDescent="0.3">
      <c r="A530" s="74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</row>
    <row r="531" spans="1:26" ht="13.5" customHeight="1" x14ac:dyDescent="0.3">
      <c r="A531" s="74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</row>
    <row r="532" spans="1:26" ht="13.5" customHeight="1" x14ac:dyDescent="0.3">
      <c r="A532" s="74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</row>
    <row r="533" spans="1:26" ht="13.5" customHeight="1" x14ac:dyDescent="0.3">
      <c r="A533" s="74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</row>
    <row r="534" spans="1:26" ht="13.5" customHeight="1" x14ac:dyDescent="0.3">
      <c r="A534" s="74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</row>
    <row r="535" spans="1:26" ht="13.5" customHeight="1" x14ac:dyDescent="0.3">
      <c r="A535" s="74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</row>
    <row r="536" spans="1:26" ht="13.5" customHeight="1" x14ac:dyDescent="0.3">
      <c r="A536" s="74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</row>
    <row r="537" spans="1:26" ht="13.5" customHeight="1" x14ac:dyDescent="0.3">
      <c r="A537" s="74"/>
      <c r="B537" s="158"/>
      <c r="C537" s="158"/>
      <c r="D537" s="158"/>
      <c r="E537" s="158"/>
      <c r="F537" s="158"/>
      <c r="G537" s="158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</row>
    <row r="538" spans="1:26" ht="13.5" customHeight="1" x14ac:dyDescent="0.3">
      <c r="A538" s="74"/>
      <c r="B538" s="158"/>
      <c r="C538" s="158"/>
      <c r="D538" s="158"/>
      <c r="E538" s="158"/>
      <c r="F538" s="158"/>
      <c r="G538" s="158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</row>
    <row r="539" spans="1:26" ht="13.5" customHeight="1" x14ac:dyDescent="0.3">
      <c r="A539" s="74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</row>
    <row r="540" spans="1:26" ht="13.5" customHeight="1" x14ac:dyDescent="0.3">
      <c r="A540" s="74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</row>
    <row r="541" spans="1:26" ht="13.5" customHeight="1" x14ac:dyDescent="0.3">
      <c r="A541" s="74"/>
      <c r="B541" s="158"/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</row>
    <row r="542" spans="1:26" ht="13.5" customHeight="1" x14ac:dyDescent="0.3">
      <c r="A542" s="74"/>
      <c r="B542" s="158"/>
      <c r="C542" s="158"/>
      <c r="D542" s="158"/>
      <c r="E542" s="158"/>
      <c r="F542" s="158"/>
      <c r="G542" s="158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</row>
    <row r="543" spans="1:26" ht="13.5" customHeight="1" x14ac:dyDescent="0.3">
      <c r="A543" s="74"/>
      <c r="B543" s="158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</row>
    <row r="544" spans="1:26" ht="13.5" customHeight="1" x14ac:dyDescent="0.3">
      <c r="A544" s="74"/>
      <c r="B544" s="158"/>
      <c r="C544" s="158"/>
      <c r="D544" s="158"/>
      <c r="E544" s="158"/>
      <c r="F544" s="158"/>
      <c r="G544" s="158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</row>
    <row r="545" spans="1:26" ht="13.5" customHeight="1" x14ac:dyDescent="0.3">
      <c r="A545" s="74"/>
      <c r="B545" s="158"/>
      <c r="C545" s="158"/>
      <c r="D545" s="158"/>
      <c r="E545" s="158"/>
      <c r="F545" s="158"/>
      <c r="G545" s="158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</row>
    <row r="546" spans="1:26" ht="13.5" customHeight="1" x14ac:dyDescent="0.3">
      <c r="A546" s="74"/>
      <c r="B546" s="158"/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</row>
    <row r="547" spans="1:26" ht="13.5" customHeight="1" x14ac:dyDescent="0.3">
      <c r="A547" s="74"/>
      <c r="B547" s="158"/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</row>
    <row r="548" spans="1:26" ht="13.5" customHeight="1" x14ac:dyDescent="0.3">
      <c r="A548" s="74"/>
      <c r="B548" s="158"/>
      <c r="C548" s="158"/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</row>
    <row r="549" spans="1:26" ht="13.5" customHeight="1" x14ac:dyDescent="0.3">
      <c r="A549" s="74"/>
      <c r="B549" s="158"/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</row>
    <row r="550" spans="1:26" ht="13.5" customHeight="1" x14ac:dyDescent="0.3">
      <c r="A550" s="74"/>
      <c r="B550" s="158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</row>
    <row r="551" spans="1:26" ht="13.5" customHeight="1" x14ac:dyDescent="0.3">
      <c r="A551" s="74"/>
      <c r="B551" s="158"/>
      <c r="C551" s="158"/>
      <c r="D551" s="158"/>
      <c r="E551" s="158"/>
      <c r="F551" s="158"/>
      <c r="G551" s="158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</row>
    <row r="552" spans="1:26" ht="13.5" customHeight="1" x14ac:dyDescent="0.3">
      <c r="A552" s="74"/>
      <c r="B552" s="158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</row>
    <row r="553" spans="1:26" ht="13.5" customHeight="1" x14ac:dyDescent="0.3">
      <c r="A553" s="74"/>
      <c r="B553" s="158"/>
      <c r="C553" s="158"/>
      <c r="D553" s="158"/>
      <c r="E553" s="158"/>
      <c r="F553" s="158"/>
      <c r="G553" s="158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</row>
    <row r="554" spans="1:26" ht="13.5" customHeight="1" x14ac:dyDescent="0.3">
      <c r="A554" s="74"/>
      <c r="B554" s="158"/>
      <c r="C554" s="158"/>
      <c r="D554" s="158"/>
      <c r="E554" s="158"/>
      <c r="F554" s="158"/>
      <c r="G554" s="158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</row>
    <row r="555" spans="1:26" ht="13.5" customHeight="1" x14ac:dyDescent="0.3">
      <c r="A555" s="74"/>
      <c r="B555" s="158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</row>
    <row r="556" spans="1:26" ht="13.5" customHeight="1" x14ac:dyDescent="0.3">
      <c r="A556" s="74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</row>
    <row r="557" spans="1:26" ht="13.5" customHeight="1" x14ac:dyDescent="0.3">
      <c r="A557" s="74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</row>
    <row r="558" spans="1:26" ht="13.5" customHeight="1" x14ac:dyDescent="0.3">
      <c r="A558" s="74"/>
      <c r="B558" s="158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</row>
    <row r="559" spans="1:26" ht="13.5" customHeight="1" x14ac:dyDescent="0.3">
      <c r="A559" s="74"/>
      <c r="B559" s="158"/>
      <c r="C559" s="158"/>
      <c r="D559" s="158"/>
      <c r="E559" s="158"/>
      <c r="F559" s="158"/>
      <c r="G559" s="158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</row>
    <row r="560" spans="1:26" ht="13.5" customHeight="1" x14ac:dyDescent="0.3">
      <c r="A560" s="74"/>
      <c r="B560" s="158"/>
      <c r="C560" s="158"/>
      <c r="D560" s="158"/>
      <c r="E560" s="158"/>
      <c r="F560" s="158"/>
      <c r="G560" s="158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</row>
    <row r="561" spans="1:26" ht="13.5" customHeight="1" x14ac:dyDescent="0.3">
      <c r="A561" s="74"/>
      <c r="B561" s="158"/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</row>
    <row r="562" spans="1:26" ht="13.5" customHeight="1" x14ac:dyDescent="0.3">
      <c r="A562" s="74"/>
      <c r="B562" s="158"/>
      <c r="C562" s="158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</row>
    <row r="563" spans="1:26" ht="13.5" customHeight="1" x14ac:dyDescent="0.3">
      <c r="A563" s="74"/>
      <c r="B563" s="158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</row>
    <row r="564" spans="1:26" ht="13.5" customHeight="1" x14ac:dyDescent="0.3">
      <c r="A564" s="74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</row>
    <row r="565" spans="1:26" ht="13.5" customHeight="1" x14ac:dyDescent="0.3">
      <c r="A565" s="74"/>
      <c r="B565" s="158"/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</row>
    <row r="566" spans="1:26" ht="13.5" customHeight="1" x14ac:dyDescent="0.3">
      <c r="A566" s="74"/>
      <c r="B566" s="158"/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</row>
    <row r="567" spans="1:26" ht="13.5" customHeight="1" x14ac:dyDescent="0.3">
      <c r="A567" s="74"/>
      <c r="B567" s="158"/>
      <c r="C567" s="158"/>
      <c r="D567" s="158"/>
      <c r="E567" s="158"/>
      <c r="F567" s="158"/>
      <c r="G567" s="158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</row>
    <row r="568" spans="1:26" ht="13.5" customHeight="1" x14ac:dyDescent="0.3">
      <c r="A568" s="74"/>
      <c r="B568" s="158"/>
      <c r="C568" s="158"/>
      <c r="D568" s="158"/>
      <c r="E568" s="158"/>
      <c r="F568" s="158"/>
      <c r="G568" s="158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</row>
    <row r="569" spans="1:26" ht="13.5" customHeight="1" x14ac:dyDescent="0.3">
      <c r="A569" s="74"/>
      <c r="B569" s="158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</row>
    <row r="570" spans="1:26" ht="13.5" customHeight="1" x14ac:dyDescent="0.3">
      <c r="A570" s="74"/>
      <c r="B570" s="158"/>
      <c r="C570" s="158"/>
      <c r="D570" s="158"/>
      <c r="E570" s="158"/>
      <c r="F570" s="158"/>
      <c r="G570" s="158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</row>
    <row r="571" spans="1:26" ht="13.5" customHeight="1" x14ac:dyDescent="0.3">
      <c r="A571" s="74"/>
      <c r="B571" s="158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</row>
    <row r="572" spans="1:26" ht="13.5" customHeight="1" x14ac:dyDescent="0.3">
      <c r="A572" s="74"/>
      <c r="B572" s="158"/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</row>
    <row r="573" spans="1:26" ht="13.5" customHeight="1" x14ac:dyDescent="0.3">
      <c r="A573" s="74"/>
      <c r="B573" s="158"/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</row>
    <row r="574" spans="1:26" ht="13.5" customHeight="1" x14ac:dyDescent="0.3">
      <c r="A574" s="74"/>
      <c r="B574" s="158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</row>
    <row r="575" spans="1:26" ht="13.5" customHeight="1" x14ac:dyDescent="0.3">
      <c r="A575" s="74"/>
      <c r="B575" s="158"/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</row>
    <row r="576" spans="1:26" ht="13.5" customHeight="1" x14ac:dyDescent="0.3">
      <c r="A576" s="74"/>
      <c r="B576" s="158"/>
      <c r="C576" s="158"/>
      <c r="D576" s="158"/>
      <c r="E576" s="158"/>
      <c r="F576" s="158"/>
      <c r="G576" s="158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</row>
    <row r="577" spans="1:26" ht="13.5" customHeight="1" x14ac:dyDescent="0.3">
      <c r="A577" s="74"/>
      <c r="B577" s="158"/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</row>
    <row r="578" spans="1:26" ht="13.5" customHeight="1" x14ac:dyDescent="0.3">
      <c r="A578" s="74"/>
      <c r="B578" s="158"/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</row>
    <row r="579" spans="1:26" ht="13.5" customHeight="1" x14ac:dyDescent="0.3">
      <c r="A579" s="74"/>
      <c r="B579" s="158"/>
      <c r="C579" s="158"/>
      <c r="D579" s="158"/>
      <c r="E579" s="158"/>
      <c r="F579" s="158"/>
      <c r="G579" s="158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</row>
    <row r="580" spans="1:26" ht="13.5" customHeight="1" x14ac:dyDescent="0.3">
      <c r="A580" s="74"/>
      <c r="B580" s="158"/>
      <c r="C580" s="158"/>
      <c r="D580" s="158"/>
      <c r="E580" s="158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</row>
    <row r="581" spans="1:26" ht="13.5" customHeight="1" x14ac:dyDescent="0.3">
      <c r="A581" s="74"/>
      <c r="B581" s="158"/>
      <c r="C581" s="158"/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</row>
    <row r="582" spans="1:26" ht="13.5" customHeight="1" x14ac:dyDescent="0.3">
      <c r="A582" s="74"/>
      <c r="B582" s="158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</row>
    <row r="583" spans="1:26" ht="13.5" customHeight="1" x14ac:dyDescent="0.3">
      <c r="A583" s="74"/>
      <c r="B583" s="158"/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</row>
    <row r="584" spans="1:26" ht="13.5" customHeight="1" x14ac:dyDescent="0.3">
      <c r="A584" s="74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</row>
    <row r="585" spans="1:26" ht="13.5" customHeight="1" x14ac:dyDescent="0.3">
      <c r="A585" s="74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</row>
    <row r="586" spans="1:26" ht="13.5" customHeight="1" x14ac:dyDescent="0.3">
      <c r="A586" s="74"/>
      <c r="B586" s="158"/>
      <c r="C586" s="158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</row>
    <row r="587" spans="1:26" ht="13.5" customHeight="1" x14ac:dyDescent="0.3">
      <c r="A587" s="74"/>
      <c r="B587" s="158"/>
      <c r="C587" s="158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</row>
    <row r="588" spans="1:26" ht="13.5" customHeight="1" x14ac:dyDescent="0.3">
      <c r="A588" s="74"/>
      <c r="B588" s="158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</row>
    <row r="589" spans="1:26" ht="13.5" customHeight="1" x14ac:dyDescent="0.3">
      <c r="A589" s="74"/>
      <c r="B589" s="158"/>
      <c r="C589" s="158"/>
      <c r="D589" s="158"/>
      <c r="E589" s="158"/>
      <c r="F589" s="158"/>
      <c r="G589" s="158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</row>
    <row r="590" spans="1:26" ht="13.5" customHeight="1" x14ac:dyDescent="0.3">
      <c r="A590" s="74"/>
      <c r="B590" s="158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</row>
    <row r="591" spans="1:26" ht="13.5" customHeight="1" x14ac:dyDescent="0.3">
      <c r="A591" s="74"/>
      <c r="B591" s="158"/>
      <c r="C591" s="158"/>
      <c r="D591" s="158"/>
      <c r="E591" s="158"/>
      <c r="F591" s="158"/>
      <c r="G591" s="158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</row>
    <row r="592" spans="1:26" ht="13.5" customHeight="1" x14ac:dyDescent="0.3">
      <c r="A592" s="74"/>
      <c r="B592" s="158"/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</row>
    <row r="593" spans="1:26" ht="13.5" customHeight="1" x14ac:dyDescent="0.3">
      <c r="A593" s="74"/>
      <c r="B593" s="158"/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</row>
    <row r="594" spans="1:26" ht="13.5" customHeight="1" x14ac:dyDescent="0.3">
      <c r="A594" s="74"/>
      <c r="B594" s="158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</row>
    <row r="595" spans="1:26" ht="13.5" customHeight="1" x14ac:dyDescent="0.3">
      <c r="A595" s="74"/>
      <c r="B595" s="158"/>
      <c r="C595" s="158"/>
      <c r="D595" s="158"/>
      <c r="E595" s="158"/>
      <c r="F595" s="158"/>
      <c r="G595" s="158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</row>
    <row r="596" spans="1:26" ht="13.5" customHeight="1" x14ac:dyDescent="0.3">
      <c r="A596" s="74"/>
      <c r="B596" s="158"/>
      <c r="C596" s="158"/>
      <c r="D596" s="158"/>
      <c r="E596" s="158"/>
      <c r="F596" s="158"/>
      <c r="G596" s="158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</row>
    <row r="597" spans="1:26" ht="13.5" customHeight="1" x14ac:dyDescent="0.3">
      <c r="A597" s="74"/>
      <c r="B597" s="158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</row>
    <row r="598" spans="1:26" ht="13.5" customHeight="1" x14ac:dyDescent="0.3">
      <c r="A598" s="74"/>
      <c r="B598" s="158"/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</row>
    <row r="599" spans="1:26" ht="13.5" customHeight="1" x14ac:dyDescent="0.3">
      <c r="A599" s="74"/>
      <c r="B599" s="158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</row>
    <row r="600" spans="1:26" ht="13.5" customHeight="1" x14ac:dyDescent="0.3">
      <c r="A600" s="74"/>
      <c r="B600" s="158"/>
      <c r="C600" s="158"/>
      <c r="D600" s="158"/>
      <c r="E600" s="158"/>
      <c r="F600" s="158"/>
      <c r="G600" s="158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</row>
    <row r="601" spans="1:26" ht="13.5" customHeight="1" x14ac:dyDescent="0.3">
      <c r="A601" s="74"/>
      <c r="B601" s="158"/>
      <c r="C601" s="158"/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</row>
    <row r="602" spans="1:26" ht="13.5" customHeight="1" x14ac:dyDescent="0.3">
      <c r="A602" s="74"/>
      <c r="B602" s="158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</row>
    <row r="603" spans="1:26" ht="13.5" customHeight="1" x14ac:dyDescent="0.3">
      <c r="A603" s="74"/>
      <c r="B603" s="158"/>
      <c r="C603" s="158"/>
      <c r="D603" s="158"/>
      <c r="E603" s="158"/>
      <c r="F603" s="158"/>
      <c r="G603" s="158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</row>
    <row r="604" spans="1:26" ht="13.5" customHeight="1" x14ac:dyDescent="0.3">
      <c r="A604" s="74"/>
      <c r="B604" s="158"/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</row>
    <row r="605" spans="1:26" ht="13.5" customHeight="1" x14ac:dyDescent="0.3">
      <c r="A605" s="74"/>
      <c r="B605" s="158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</row>
    <row r="606" spans="1:26" ht="13.5" customHeight="1" x14ac:dyDescent="0.3">
      <c r="A606" s="74"/>
      <c r="B606" s="158"/>
      <c r="C606" s="158"/>
      <c r="D606" s="158"/>
      <c r="E606" s="158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</row>
    <row r="607" spans="1:26" ht="13.5" customHeight="1" x14ac:dyDescent="0.3">
      <c r="A607" s="74"/>
      <c r="B607" s="158"/>
      <c r="C607" s="158"/>
      <c r="D607" s="158"/>
      <c r="E607" s="158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</row>
    <row r="608" spans="1:26" ht="13.5" customHeight="1" x14ac:dyDescent="0.3">
      <c r="A608" s="74"/>
      <c r="B608" s="158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</row>
    <row r="609" spans="1:26" ht="13.5" customHeight="1" x14ac:dyDescent="0.3">
      <c r="A609" s="74"/>
      <c r="B609" s="158"/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</row>
    <row r="610" spans="1:26" ht="13.5" customHeight="1" x14ac:dyDescent="0.3">
      <c r="A610" s="74"/>
      <c r="B610" s="158"/>
      <c r="C610" s="158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</row>
    <row r="611" spans="1:26" ht="13.5" customHeight="1" x14ac:dyDescent="0.3">
      <c r="A611" s="74"/>
      <c r="B611" s="158"/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</row>
    <row r="612" spans="1:26" ht="13.5" customHeight="1" x14ac:dyDescent="0.3">
      <c r="A612" s="74"/>
      <c r="B612" s="158"/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</row>
    <row r="613" spans="1:26" ht="13.5" customHeight="1" x14ac:dyDescent="0.3">
      <c r="A613" s="74"/>
      <c r="B613" s="158"/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</row>
    <row r="614" spans="1:26" ht="13.5" customHeight="1" x14ac:dyDescent="0.3">
      <c r="A614" s="74"/>
      <c r="B614" s="158"/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</row>
    <row r="615" spans="1:26" ht="13.5" customHeight="1" x14ac:dyDescent="0.3">
      <c r="A615" s="74"/>
      <c r="B615" s="158"/>
      <c r="C615" s="158"/>
      <c r="D615" s="158"/>
      <c r="E615" s="158"/>
      <c r="F615" s="158"/>
      <c r="G615" s="158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</row>
    <row r="616" spans="1:26" ht="13.5" customHeight="1" x14ac:dyDescent="0.3">
      <c r="A616" s="74"/>
      <c r="B616" s="158"/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</row>
    <row r="617" spans="1:26" ht="13.5" customHeight="1" x14ac:dyDescent="0.3">
      <c r="A617" s="74"/>
      <c r="B617" s="158"/>
      <c r="C617" s="158"/>
      <c r="D617" s="158"/>
      <c r="E617" s="158"/>
      <c r="F617" s="158"/>
      <c r="G617" s="158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</row>
    <row r="618" spans="1:26" ht="13.5" customHeight="1" x14ac:dyDescent="0.3">
      <c r="A618" s="74"/>
      <c r="B618" s="158"/>
      <c r="C618" s="158"/>
      <c r="D618" s="158"/>
      <c r="E618" s="158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</row>
    <row r="619" spans="1:26" ht="13.5" customHeight="1" x14ac:dyDescent="0.3">
      <c r="A619" s="74"/>
      <c r="B619" s="158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</row>
    <row r="620" spans="1:26" ht="13.5" customHeight="1" x14ac:dyDescent="0.3">
      <c r="A620" s="74"/>
      <c r="B620" s="158"/>
      <c r="C620" s="158"/>
      <c r="D620" s="158"/>
      <c r="E620" s="158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</row>
    <row r="621" spans="1:26" ht="13.5" customHeight="1" x14ac:dyDescent="0.3">
      <c r="A621" s="74"/>
      <c r="B621" s="158"/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</row>
    <row r="622" spans="1:26" ht="13.5" customHeight="1" x14ac:dyDescent="0.3">
      <c r="A622" s="74"/>
      <c r="B622" s="158"/>
      <c r="C622" s="158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</row>
    <row r="623" spans="1:26" ht="13.5" customHeight="1" x14ac:dyDescent="0.3">
      <c r="A623" s="74"/>
      <c r="B623" s="158"/>
      <c r="C623" s="158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</row>
    <row r="624" spans="1:26" ht="13.5" customHeight="1" x14ac:dyDescent="0.3">
      <c r="A624" s="74"/>
      <c r="B624" s="158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</row>
    <row r="625" spans="1:26" ht="13.5" customHeight="1" x14ac:dyDescent="0.3">
      <c r="A625" s="74"/>
      <c r="B625" s="158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</row>
    <row r="626" spans="1:26" ht="13.5" customHeight="1" x14ac:dyDescent="0.3">
      <c r="A626" s="74"/>
      <c r="B626" s="158"/>
      <c r="C626" s="158"/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</row>
    <row r="627" spans="1:26" ht="13.5" customHeight="1" x14ac:dyDescent="0.3">
      <c r="A627" s="74"/>
      <c r="B627" s="158"/>
      <c r="C627" s="158"/>
      <c r="D627" s="158"/>
      <c r="E627" s="158"/>
      <c r="F627" s="158"/>
      <c r="G627" s="158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</row>
    <row r="628" spans="1:26" ht="13.5" customHeight="1" x14ac:dyDescent="0.3">
      <c r="A628" s="74"/>
      <c r="B628" s="158"/>
      <c r="C628" s="158"/>
      <c r="D628" s="158"/>
      <c r="E628" s="158"/>
      <c r="F628" s="158"/>
      <c r="G628" s="158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</row>
    <row r="629" spans="1:26" ht="13.5" customHeight="1" x14ac:dyDescent="0.3">
      <c r="A629" s="74"/>
      <c r="B629" s="158"/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</row>
    <row r="630" spans="1:26" ht="13.5" customHeight="1" x14ac:dyDescent="0.3">
      <c r="A630" s="74"/>
      <c r="B630" s="158"/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</row>
    <row r="631" spans="1:26" ht="13.5" customHeight="1" x14ac:dyDescent="0.3">
      <c r="A631" s="74"/>
      <c r="B631" s="158"/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</row>
    <row r="632" spans="1:26" ht="13.5" customHeight="1" x14ac:dyDescent="0.3">
      <c r="A632" s="74"/>
      <c r="B632" s="158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</row>
    <row r="633" spans="1:26" ht="13.5" customHeight="1" x14ac:dyDescent="0.3">
      <c r="A633" s="74"/>
      <c r="B633" s="158"/>
      <c r="C633" s="158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</row>
    <row r="634" spans="1:26" ht="13.5" customHeight="1" x14ac:dyDescent="0.3">
      <c r="A634" s="74"/>
      <c r="B634" s="158"/>
      <c r="C634" s="158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</row>
    <row r="635" spans="1:26" ht="13.5" customHeight="1" x14ac:dyDescent="0.3">
      <c r="A635" s="74"/>
      <c r="B635" s="158"/>
      <c r="C635" s="158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</row>
    <row r="636" spans="1:26" ht="13.5" customHeight="1" x14ac:dyDescent="0.3">
      <c r="A636" s="74"/>
      <c r="B636" s="158"/>
      <c r="C636" s="158"/>
      <c r="D636" s="158"/>
      <c r="E636" s="158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</row>
    <row r="637" spans="1:26" ht="13.5" customHeight="1" x14ac:dyDescent="0.3">
      <c r="A637" s="74"/>
      <c r="B637" s="158"/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</row>
    <row r="638" spans="1:26" ht="13.5" customHeight="1" x14ac:dyDescent="0.3">
      <c r="A638" s="74"/>
      <c r="B638" s="158"/>
      <c r="C638" s="158"/>
      <c r="D638" s="158"/>
      <c r="E638" s="158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</row>
    <row r="639" spans="1:26" ht="13.5" customHeight="1" x14ac:dyDescent="0.3">
      <c r="A639" s="74"/>
      <c r="B639" s="158"/>
      <c r="C639" s="158"/>
      <c r="D639" s="158"/>
      <c r="E639" s="158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</row>
    <row r="640" spans="1:26" ht="13.5" customHeight="1" x14ac:dyDescent="0.3">
      <c r="A640" s="74"/>
      <c r="B640" s="158"/>
      <c r="C640" s="158"/>
      <c r="D640" s="158"/>
      <c r="E640" s="158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</row>
    <row r="641" spans="1:26" ht="13.5" customHeight="1" x14ac:dyDescent="0.3">
      <c r="A641" s="74"/>
      <c r="B641" s="158"/>
      <c r="C641" s="158"/>
      <c r="D641" s="158"/>
      <c r="E641" s="158"/>
      <c r="F641" s="158"/>
      <c r="G641" s="158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</row>
    <row r="642" spans="1:26" ht="13.5" customHeight="1" x14ac:dyDescent="0.3">
      <c r="A642" s="74"/>
      <c r="B642" s="158"/>
      <c r="C642" s="158"/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</row>
    <row r="643" spans="1:26" ht="13.5" customHeight="1" x14ac:dyDescent="0.3">
      <c r="A643" s="74"/>
      <c r="B643" s="158"/>
      <c r="C643" s="158"/>
      <c r="D643" s="158"/>
      <c r="E643" s="158"/>
      <c r="F643" s="158"/>
      <c r="G643" s="158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</row>
    <row r="644" spans="1:26" ht="13.5" customHeight="1" x14ac:dyDescent="0.3">
      <c r="A644" s="74"/>
      <c r="B644" s="158"/>
      <c r="C644" s="158"/>
      <c r="D644" s="158"/>
      <c r="E644" s="158"/>
      <c r="F644" s="158"/>
      <c r="G644" s="158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</row>
    <row r="645" spans="1:26" ht="13.5" customHeight="1" x14ac:dyDescent="0.3">
      <c r="A645" s="74"/>
      <c r="B645" s="158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</row>
    <row r="646" spans="1:26" ht="13.5" customHeight="1" x14ac:dyDescent="0.3">
      <c r="A646" s="74"/>
      <c r="B646" s="158"/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</row>
    <row r="647" spans="1:26" ht="13.5" customHeight="1" x14ac:dyDescent="0.3">
      <c r="A647" s="74"/>
      <c r="B647" s="158"/>
      <c r="C647" s="158"/>
      <c r="D647" s="158"/>
      <c r="E647" s="158"/>
      <c r="F647" s="158"/>
      <c r="G647" s="158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</row>
    <row r="648" spans="1:26" ht="13.5" customHeight="1" x14ac:dyDescent="0.3">
      <c r="A648" s="74"/>
      <c r="B648" s="158"/>
      <c r="C648" s="158"/>
      <c r="D648" s="158"/>
      <c r="E648" s="158"/>
      <c r="F648" s="158"/>
      <c r="G648" s="158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</row>
    <row r="649" spans="1:26" ht="13.5" customHeight="1" x14ac:dyDescent="0.3">
      <c r="A649" s="74"/>
      <c r="B649" s="158"/>
      <c r="C649" s="158"/>
      <c r="D649" s="158"/>
      <c r="E649" s="158"/>
      <c r="F649" s="158"/>
      <c r="G649" s="158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</row>
    <row r="650" spans="1:26" ht="13.5" customHeight="1" x14ac:dyDescent="0.3">
      <c r="A650" s="74"/>
      <c r="B650" s="158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</row>
    <row r="651" spans="1:26" ht="13.5" customHeight="1" x14ac:dyDescent="0.3">
      <c r="A651" s="74"/>
      <c r="B651" s="158"/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</row>
    <row r="652" spans="1:26" ht="13.5" customHeight="1" x14ac:dyDescent="0.3">
      <c r="A652" s="74"/>
      <c r="B652" s="158"/>
      <c r="C652" s="158"/>
      <c r="D652" s="158"/>
      <c r="E652" s="158"/>
      <c r="F652" s="158"/>
      <c r="G652" s="158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</row>
    <row r="653" spans="1:26" ht="13.5" customHeight="1" x14ac:dyDescent="0.3">
      <c r="A653" s="74"/>
      <c r="B653" s="158"/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</row>
    <row r="654" spans="1:26" ht="13.5" customHeight="1" x14ac:dyDescent="0.3">
      <c r="A654" s="74"/>
      <c r="B654" s="158"/>
      <c r="C654" s="158"/>
      <c r="D654" s="158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</row>
    <row r="655" spans="1:26" ht="13.5" customHeight="1" x14ac:dyDescent="0.3">
      <c r="A655" s="74"/>
      <c r="B655" s="158"/>
      <c r="C655" s="158"/>
      <c r="D655" s="158"/>
      <c r="E655" s="158"/>
      <c r="F655" s="158"/>
      <c r="G655" s="158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</row>
    <row r="656" spans="1:26" ht="13.5" customHeight="1" x14ac:dyDescent="0.3">
      <c r="A656" s="74"/>
      <c r="B656" s="158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</row>
    <row r="657" spans="1:26" ht="13.5" customHeight="1" x14ac:dyDescent="0.3">
      <c r="A657" s="74"/>
      <c r="B657" s="158"/>
      <c r="C657" s="158"/>
      <c r="D657" s="158"/>
      <c r="E657" s="158"/>
      <c r="F657" s="158"/>
      <c r="G657" s="158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</row>
    <row r="658" spans="1:26" ht="13.5" customHeight="1" x14ac:dyDescent="0.3">
      <c r="A658" s="74"/>
      <c r="B658" s="158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</row>
    <row r="659" spans="1:26" ht="13.5" customHeight="1" x14ac:dyDescent="0.3">
      <c r="A659" s="74"/>
      <c r="B659" s="158"/>
      <c r="C659" s="158"/>
      <c r="D659" s="158"/>
      <c r="E659" s="158"/>
      <c r="F659" s="158"/>
      <c r="G659" s="158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</row>
    <row r="660" spans="1:26" ht="13.5" customHeight="1" x14ac:dyDescent="0.3">
      <c r="A660" s="74"/>
      <c r="B660" s="158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</row>
    <row r="661" spans="1:26" ht="13.5" customHeight="1" x14ac:dyDescent="0.3">
      <c r="A661" s="74"/>
      <c r="B661" s="158"/>
      <c r="C661" s="158"/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</row>
    <row r="662" spans="1:26" ht="13.5" customHeight="1" x14ac:dyDescent="0.3">
      <c r="A662" s="74"/>
      <c r="B662" s="158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</row>
    <row r="663" spans="1:26" ht="13.5" customHeight="1" x14ac:dyDescent="0.3">
      <c r="A663" s="74"/>
      <c r="B663" s="158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</row>
    <row r="664" spans="1:26" ht="13.5" customHeight="1" x14ac:dyDescent="0.3">
      <c r="A664" s="74"/>
      <c r="B664" s="158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</row>
    <row r="665" spans="1:26" ht="13.5" customHeight="1" x14ac:dyDescent="0.3">
      <c r="A665" s="74"/>
      <c r="B665" s="158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</row>
    <row r="666" spans="1:26" ht="13.5" customHeight="1" x14ac:dyDescent="0.3">
      <c r="A666" s="74"/>
      <c r="B666" s="158"/>
      <c r="C666" s="158"/>
      <c r="D666" s="158"/>
      <c r="E666" s="158"/>
      <c r="F666" s="158"/>
      <c r="G666" s="158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</row>
    <row r="667" spans="1:26" ht="13.5" customHeight="1" x14ac:dyDescent="0.3">
      <c r="A667" s="74"/>
      <c r="B667" s="158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</row>
    <row r="668" spans="1:26" ht="13.5" customHeight="1" x14ac:dyDescent="0.3">
      <c r="A668" s="74"/>
      <c r="B668" s="158"/>
      <c r="C668" s="158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</row>
    <row r="669" spans="1:26" ht="13.5" customHeight="1" x14ac:dyDescent="0.3">
      <c r="A669" s="74"/>
      <c r="B669" s="158"/>
      <c r="C669" s="158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</row>
    <row r="670" spans="1:26" ht="13.5" customHeight="1" x14ac:dyDescent="0.3">
      <c r="A670" s="74"/>
      <c r="B670" s="158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</row>
    <row r="671" spans="1:26" ht="13.5" customHeight="1" x14ac:dyDescent="0.3">
      <c r="A671" s="74"/>
      <c r="B671" s="158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</row>
    <row r="672" spans="1:26" ht="13.5" customHeight="1" x14ac:dyDescent="0.3">
      <c r="A672" s="74"/>
      <c r="B672" s="158"/>
      <c r="C672" s="158"/>
      <c r="D672" s="158"/>
      <c r="E672" s="158"/>
      <c r="F672" s="158"/>
      <c r="G672" s="158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</row>
    <row r="673" spans="1:26" ht="13.5" customHeight="1" x14ac:dyDescent="0.3">
      <c r="A673" s="74"/>
      <c r="B673" s="158"/>
      <c r="C673" s="158"/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</row>
    <row r="674" spans="1:26" ht="13.5" customHeight="1" x14ac:dyDescent="0.3">
      <c r="A674" s="74"/>
      <c r="B674" s="158"/>
      <c r="C674" s="158"/>
      <c r="D674" s="158"/>
      <c r="E674" s="158"/>
      <c r="F674" s="158"/>
      <c r="G674" s="158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</row>
    <row r="675" spans="1:26" ht="13.5" customHeight="1" x14ac:dyDescent="0.3">
      <c r="A675" s="74"/>
      <c r="B675" s="158"/>
      <c r="C675" s="158"/>
      <c r="D675" s="158"/>
      <c r="E675" s="158"/>
      <c r="F675" s="158"/>
      <c r="G675" s="158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</row>
    <row r="676" spans="1:26" ht="13.5" customHeight="1" x14ac:dyDescent="0.3">
      <c r="A676" s="74"/>
      <c r="B676" s="158"/>
      <c r="C676" s="158"/>
      <c r="D676" s="158"/>
      <c r="E676" s="158"/>
      <c r="F676" s="158"/>
      <c r="G676" s="158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</row>
    <row r="677" spans="1:26" ht="13.5" customHeight="1" x14ac:dyDescent="0.3">
      <c r="A677" s="74"/>
      <c r="B677" s="158"/>
      <c r="C677" s="158"/>
      <c r="D677" s="158"/>
      <c r="E677" s="158"/>
      <c r="F677" s="158"/>
      <c r="G677" s="158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</row>
    <row r="678" spans="1:26" ht="13.5" customHeight="1" x14ac:dyDescent="0.3">
      <c r="A678" s="74"/>
      <c r="B678" s="158"/>
      <c r="C678" s="158"/>
      <c r="D678" s="158"/>
      <c r="E678" s="158"/>
      <c r="F678" s="158"/>
      <c r="G678" s="158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</row>
    <row r="679" spans="1:26" ht="13.5" customHeight="1" x14ac:dyDescent="0.3">
      <c r="A679" s="74"/>
      <c r="B679" s="158"/>
      <c r="C679" s="158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</row>
    <row r="680" spans="1:26" ht="13.5" customHeight="1" x14ac:dyDescent="0.3">
      <c r="A680" s="74"/>
      <c r="B680" s="158"/>
      <c r="C680" s="158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</row>
    <row r="681" spans="1:26" ht="13.5" customHeight="1" x14ac:dyDescent="0.3">
      <c r="A681" s="74"/>
      <c r="B681" s="158"/>
      <c r="C681" s="158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</row>
    <row r="682" spans="1:26" ht="13.5" customHeight="1" x14ac:dyDescent="0.3">
      <c r="A682" s="74"/>
      <c r="B682" s="158"/>
      <c r="C682" s="158"/>
      <c r="D682" s="158"/>
      <c r="E682" s="158"/>
      <c r="F682" s="158"/>
      <c r="G682" s="158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</row>
    <row r="683" spans="1:26" ht="13.5" customHeight="1" x14ac:dyDescent="0.3">
      <c r="A683" s="74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</row>
    <row r="684" spans="1:26" ht="13.5" customHeight="1" x14ac:dyDescent="0.3">
      <c r="A684" s="74"/>
      <c r="B684" s="158"/>
      <c r="C684" s="158"/>
      <c r="D684" s="158"/>
      <c r="E684" s="158"/>
      <c r="F684" s="158"/>
      <c r="G684" s="158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</row>
    <row r="685" spans="1:26" ht="13.5" customHeight="1" x14ac:dyDescent="0.3">
      <c r="A685" s="74"/>
      <c r="B685" s="158"/>
      <c r="C685" s="158"/>
      <c r="D685" s="158"/>
      <c r="E685" s="158"/>
      <c r="F685" s="158"/>
      <c r="G685" s="158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</row>
    <row r="686" spans="1:26" ht="13.5" customHeight="1" x14ac:dyDescent="0.3">
      <c r="A686" s="74"/>
      <c r="B686" s="158"/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</row>
    <row r="687" spans="1:26" ht="13.5" customHeight="1" x14ac:dyDescent="0.3">
      <c r="A687" s="74"/>
      <c r="B687" s="158"/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</row>
    <row r="688" spans="1:26" ht="13.5" customHeight="1" x14ac:dyDescent="0.3">
      <c r="A688" s="74"/>
      <c r="B688" s="158"/>
      <c r="C688" s="158"/>
      <c r="D688" s="158"/>
      <c r="E688" s="158"/>
      <c r="F688" s="158"/>
      <c r="G688" s="158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</row>
    <row r="689" spans="1:26" ht="13.5" customHeight="1" x14ac:dyDescent="0.3">
      <c r="A689" s="74"/>
      <c r="B689" s="158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</row>
    <row r="690" spans="1:26" ht="13.5" customHeight="1" x14ac:dyDescent="0.3">
      <c r="A690" s="74"/>
      <c r="B690" s="158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</row>
    <row r="691" spans="1:26" ht="13.5" customHeight="1" x14ac:dyDescent="0.3">
      <c r="A691" s="74"/>
      <c r="B691" s="158"/>
      <c r="C691" s="158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</row>
    <row r="692" spans="1:26" ht="13.5" customHeight="1" x14ac:dyDescent="0.3">
      <c r="A692" s="74"/>
      <c r="B692" s="158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</row>
    <row r="693" spans="1:26" ht="13.5" customHeight="1" x14ac:dyDescent="0.3">
      <c r="A693" s="74"/>
      <c r="B693" s="158"/>
      <c r="C693" s="158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</row>
    <row r="694" spans="1:26" ht="13.5" customHeight="1" x14ac:dyDescent="0.3">
      <c r="A694" s="74"/>
      <c r="B694" s="158"/>
      <c r="C694" s="158"/>
      <c r="D694" s="158"/>
      <c r="E694" s="158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</row>
    <row r="695" spans="1:26" ht="13.5" customHeight="1" x14ac:dyDescent="0.3">
      <c r="A695" s="74"/>
      <c r="B695" s="158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</row>
    <row r="696" spans="1:26" ht="13.5" customHeight="1" x14ac:dyDescent="0.3">
      <c r="A696" s="74"/>
      <c r="B696" s="158"/>
      <c r="C696" s="158"/>
      <c r="D696" s="158"/>
      <c r="E696" s="158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</row>
    <row r="697" spans="1:26" ht="13.5" customHeight="1" x14ac:dyDescent="0.3">
      <c r="A697" s="74"/>
      <c r="B697" s="158"/>
      <c r="C697" s="158"/>
      <c r="D697" s="158"/>
      <c r="E697" s="158"/>
      <c r="F697" s="158"/>
      <c r="G697" s="158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</row>
    <row r="698" spans="1:26" ht="13.5" customHeight="1" x14ac:dyDescent="0.3">
      <c r="A698" s="74"/>
      <c r="B698" s="158"/>
      <c r="C698" s="158"/>
      <c r="D698" s="158"/>
      <c r="E698" s="158"/>
      <c r="F698" s="158"/>
      <c r="G698" s="158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</row>
    <row r="699" spans="1:26" ht="13.5" customHeight="1" x14ac:dyDescent="0.3">
      <c r="A699" s="74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</row>
    <row r="700" spans="1:26" ht="13.5" customHeight="1" x14ac:dyDescent="0.3">
      <c r="A700" s="74"/>
      <c r="B700" s="158"/>
      <c r="C700" s="158"/>
      <c r="D700" s="158"/>
      <c r="E700" s="158"/>
      <c r="F700" s="158"/>
      <c r="G700" s="158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</row>
    <row r="701" spans="1:26" ht="13.5" customHeight="1" x14ac:dyDescent="0.3">
      <c r="A701" s="74"/>
      <c r="B701" s="158"/>
      <c r="C701" s="158"/>
      <c r="D701" s="158"/>
      <c r="E701" s="158"/>
      <c r="F701" s="158"/>
      <c r="G701" s="158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</row>
    <row r="702" spans="1:26" ht="13.5" customHeight="1" x14ac:dyDescent="0.3">
      <c r="A702" s="74"/>
      <c r="B702" s="158"/>
      <c r="C702" s="158"/>
      <c r="D702" s="158"/>
      <c r="E702" s="158"/>
      <c r="F702" s="158"/>
      <c r="G702" s="158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</row>
    <row r="703" spans="1:26" ht="13.5" customHeight="1" x14ac:dyDescent="0.3">
      <c r="A703" s="74"/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</row>
    <row r="704" spans="1:26" ht="13.5" customHeight="1" x14ac:dyDescent="0.3">
      <c r="A704" s="74"/>
      <c r="B704" s="158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</row>
    <row r="705" spans="1:26" ht="13.5" customHeight="1" x14ac:dyDescent="0.3">
      <c r="A705" s="74"/>
      <c r="B705" s="158"/>
      <c r="C705" s="158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</row>
    <row r="706" spans="1:26" ht="13.5" customHeight="1" x14ac:dyDescent="0.3">
      <c r="A706" s="74"/>
      <c r="B706" s="158"/>
      <c r="C706" s="158"/>
      <c r="D706" s="158"/>
      <c r="E706" s="158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</row>
    <row r="707" spans="1:26" ht="13.5" customHeight="1" x14ac:dyDescent="0.3">
      <c r="A707" s="74"/>
      <c r="B707" s="158"/>
      <c r="C707" s="158"/>
      <c r="D707" s="158"/>
      <c r="E707" s="158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</row>
    <row r="708" spans="1:26" ht="13.5" customHeight="1" x14ac:dyDescent="0.3">
      <c r="A708" s="74"/>
      <c r="B708" s="158"/>
      <c r="C708" s="158"/>
      <c r="D708" s="158"/>
      <c r="E708" s="158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</row>
    <row r="709" spans="1:26" ht="13.5" customHeight="1" x14ac:dyDescent="0.3">
      <c r="A709" s="74"/>
      <c r="B709" s="158"/>
      <c r="C709" s="158"/>
      <c r="D709" s="158"/>
      <c r="E709" s="158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</row>
    <row r="710" spans="1:26" ht="13.5" customHeight="1" x14ac:dyDescent="0.3">
      <c r="A710" s="74"/>
      <c r="B710" s="158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</row>
    <row r="711" spans="1:26" ht="13.5" customHeight="1" x14ac:dyDescent="0.3">
      <c r="A711" s="74"/>
      <c r="B711" s="158"/>
      <c r="C711" s="158"/>
      <c r="D711" s="158"/>
      <c r="E711" s="158"/>
      <c r="F711" s="158"/>
      <c r="G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</row>
    <row r="712" spans="1:26" ht="13.5" customHeight="1" x14ac:dyDescent="0.3">
      <c r="A712" s="74"/>
      <c r="B712" s="158"/>
      <c r="C712" s="158"/>
      <c r="D712" s="158"/>
      <c r="E712" s="158"/>
      <c r="F712" s="158"/>
      <c r="G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</row>
    <row r="713" spans="1:26" ht="13.5" customHeight="1" x14ac:dyDescent="0.3">
      <c r="A713" s="74"/>
      <c r="B713" s="158"/>
      <c r="C713" s="158"/>
      <c r="D713" s="158"/>
      <c r="E713" s="158"/>
      <c r="F713" s="158"/>
      <c r="G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</row>
    <row r="714" spans="1:26" ht="13.5" customHeight="1" x14ac:dyDescent="0.3">
      <c r="A714" s="74"/>
      <c r="B714" s="158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</row>
    <row r="715" spans="1:26" ht="13.5" customHeight="1" x14ac:dyDescent="0.3">
      <c r="A715" s="74"/>
      <c r="B715" s="158"/>
      <c r="C715" s="158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</row>
    <row r="716" spans="1:26" ht="13.5" customHeight="1" x14ac:dyDescent="0.3">
      <c r="A716" s="74"/>
      <c r="B716" s="158"/>
      <c r="C716" s="158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</row>
    <row r="717" spans="1:26" ht="13.5" customHeight="1" x14ac:dyDescent="0.3">
      <c r="A717" s="74"/>
      <c r="B717" s="158"/>
      <c r="C717" s="158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</row>
    <row r="718" spans="1:26" ht="13.5" customHeight="1" x14ac:dyDescent="0.3">
      <c r="A718" s="74"/>
      <c r="B718" s="158"/>
      <c r="C718" s="158"/>
      <c r="D718" s="158"/>
      <c r="E718" s="158"/>
      <c r="F718" s="158"/>
      <c r="G718" s="158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</row>
    <row r="719" spans="1:26" ht="13.5" customHeight="1" x14ac:dyDescent="0.3">
      <c r="A719" s="74"/>
      <c r="B719" s="158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</row>
    <row r="720" spans="1:26" ht="13.5" customHeight="1" x14ac:dyDescent="0.3">
      <c r="A720" s="74"/>
      <c r="B720" s="158"/>
      <c r="C720" s="158"/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</row>
    <row r="721" spans="1:26" ht="13.5" customHeight="1" x14ac:dyDescent="0.3">
      <c r="A721" s="74"/>
      <c r="B721" s="158"/>
      <c r="C721" s="158"/>
      <c r="D721" s="158"/>
      <c r="E721" s="158"/>
      <c r="F721" s="158"/>
      <c r="G721" s="158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</row>
    <row r="722" spans="1:26" ht="13.5" customHeight="1" x14ac:dyDescent="0.3">
      <c r="A722" s="74"/>
      <c r="B722" s="158"/>
      <c r="C722" s="158"/>
      <c r="D722" s="158"/>
      <c r="E722" s="158"/>
      <c r="F722" s="158"/>
      <c r="G722" s="158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</row>
    <row r="723" spans="1:26" ht="13.5" customHeight="1" x14ac:dyDescent="0.3">
      <c r="A723" s="74"/>
      <c r="B723" s="158"/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</row>
    <row r="724" spans="1:26" ht="13.5" customHeight="1" x14ac:dyDescent="0.3">
      <c r="A724" s="74"/>
      <c r="B724" s="158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</row>
    <row r="725" spans="1:26" ht="13.5" customHeight="1" x14ac:dyDescent="0.3">
      <c r="A725" s="74"/>
      <c r="B725" s="158"/>
      <c r="C725" s="158"/>
      <c r="D725" s="158"/>
      <c r="E725" s="158"/>
      <c r="F725" s="158"/>
      <c r="G725" s="158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</row>
    <row r="726" spans="1:26" ht="13.5" customHeight="1" x14ac:dyDescent="0.3">
      <c r="A726" s="74"/>
      <c r="B726" s="158"/>
      <c r="C726" s="158"/>
      <c r="D726" s="158"/>
      <c r="E726" s="158"/>
      <c r="F726" s="158"/>
      <c r="G726" s="158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</row>
    <row r="727" spans="1:26" ht="13.5" customHeight="1" x14ac:dyDescent="0.3">
      <c r="A727" s="74"/>
      <c r="B727" s="158"/>
      <c r="C727" s="158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</row>
    <row r="728" spans="1:26" ht="13.5" customHeight="1" x14ac:dyDescent="0.3">
      <c r="A728" s="74"/>
      <c r="B728" s="158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</row>
    <row r="729" spans="1:26" ht="13.5" customHeight="1" x14ac:dyDescent="0.3">
      <c r="A729" s="74"/>
      <c r="B729" s="158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</row>
    <row r="730" spans="1:26" ht="13.5" customHeight="1" x14ac:dyDescent="0.3">
      <c r="A730" s="74"/>
      <c r="B730" s="158"/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</row>
    <row r="731" spans="1:26" ht="13.5" customHeight="1" x14ac:dyDescent="0.3">
      <c r="A731" s="74"/>
      <c r="B731" s="158"/>
      <c r="C731" s="158"/>
      <c r="D731" s="158"/>
      <c r="E731" s="158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</row>
    <row r="732" spans="1:26" ht="13.5" customHeight="1" x14ac:dyDescent="0.3">
      <c r="A732" s="74"/>
      <c r="B732" s="158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</row>
    <row r="733" spans="1:26" ht="13.5" customHeight="1" x14ac:dyDescent="0.3">
      <c r="A733" s="74"/>
      <c r="B733" s="158"/>
      <c r="C733" s="158"/>
      <c r="D733" s="158"/>
      <c r="E733" s="158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</row>
    <row r="734" spans="1:26" ht="13.5" customHeight="1" x14ac:dyDescent="0.3">
      <c r="A734" s="74"/>
      <c r="B734" s="158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</row>
    <row r="735" spans="1:26" ht="13.5" customHeight="1" x14ac:dyDescent="0.3">
      <c r="A735" s="74"/>
      <c r="B735" s="158"/>
      <c r="C735" s="158"/>
      <c r="D735" s="158"/>
      <c r="E735" s="158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</row>
    <row r="736" spans="1:26" ht="13.5" customHeight="1" x14ac:dyDescent="0.3">
      <c r="A736" s="74"/>
      <c r="B736" s="158"/>
      <c r="C736" s="158"/>
      <c r="D736" s="158"/>
      <c r="E736" s="158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</row>
    <row r="737" spans="1:26" ht="13.5" customHeight="1" x14ac:dyDescent="0.3">
      <c r="A737" s="74"/>
      <c r="B737" s="158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</row>
    <row r="738" spans="1:26" ht="13.5" customHeight="1" x14ac:dyDescent="0.3">
      <c r="A738" s="74"/>
      <c r="B738" s="158"/>
      <c r="C738" s="158"/>
      <c r="D738" s="158"/>
      <c r="E738" s="158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</row>
    <row r="739" spans="1:26" ht="13.5" customHeight="1" x14ac:dyDescent="0.3">
      <c r="A739" s="74"/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</row>
    <row r="740" spans="1:26" ht="13.5" customHeight="1" x14ac:dyDescent="0.3">
      <c r="A740" s="74"/>
      <c r="B740" s="158"/>
      <c r="C740" s="158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</row>
    <row r="741" spans="1:26" ht="13.5" customHeight="1" x14ac:dyDescent="0.3">
      <c r="A741" s="74"/>
      <c r="B741" s="158"/>
      <c r="C741" s="158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</row>
    <row r="742" spans="1:26" ht="13.5" customHeight="1" x14ac:dyDescent="0.3">
      <c r="A742" s="74"/>
      <c r="B742" s="158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</row>
    <row r="743" spans="1:26" ht="13.5" customHeight="1" x14ac:dyDescent="0.3">
      <c r="A743" s="74"/>
      <c r="B743" s="158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</row>
    <row r="744" spans="1:26" ht="13.5" customHeight="1" x14ac:dyDescent="0.3">
      <c r="A744" s="74"/>
      <c r="B744" s="158"/>
      <c r="C744" s="158"/>
      <c r="D744" s="158"/>
      <c r="E744" s="158"/>
      <c r="F744" s="158"/>
      <c r="G744" s="158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</row>
    <row r="745" spans="1:26" ht="13.5" customHeight="1" x14ac:dyDescent="0.3">
      <c r="A745" s="74"/>
      <c r="B745" s="158"/>
      <c r="C745" s="158"/>
      <c r="D745" s="158"/>
      <c r="E745" s="158"/>
      <c r="F745" s="158"/>
      <c r="G745" s="158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</row>
    <row r="746" spans="1:26" ht="13.5" customHeight="1" x14ac:dyDescent="0.3">
      <c r="A746" s="74"/>
      <c r="B746" s="158"/>
      <c r="C746" s="158"/>
      <c r="D746" s="158"/>
      <c r="E746" s="158"/>
      <c r="F746" s="158"/>
      <c r="G746" s="158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</row>
    <row r="747" spans="1:26" ht="13.5" customHeight="1" x14ac:dyDescent="0.3">
      <c r="A747" s="74"/>
      <c r="B747" s="158"/>
      <c r="C747" s="158"/>
      <c r="D747" s="158"/>
      <c r="E747" s="158"/>
      <c r="F747" s="158"/>
      <c r="G747" s="158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</row>
    <row r="748" spans="1:26" ht="13.5" customHeight="1" x14ac:dyDescent="0.3">
      <c r="A748" s="74"/>
      <c r="B748" s="158"/>
      <c r="C748" s="158"/>
      <c r="D748" s="158"/>
      <c r="E748" s="158"/>
      <c r="F748" s="158"/>
      <c r="G748" s="158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</row>
    <row r="749" spans="1:26" ht="13.5" customHeight="1" x14ac:dyDescent="0.3">
      <c r="A749" s="74"/>
      <c r="B749" s="158"/>
      <c r="C749" s="158"/>
      <c r="D749" s="158"/>
      <c r="E749" s="158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</row>
    <row r="750" spans="1:26" ht="13.5" customHeight="1" x14ac:dyDescent="0.3">
      <c r="A750" s="74"/>
      <c r="B750" s="158"/>
      <c r="C750" s="158"/>
      <c r="D750" s="158"/>
      <c r="E750" s="158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</row>
    <row r="751" spans="1:26" ht="13.5" customHeight="1" x14ac:dyDescent="0.3">
      <c r="A751" s="74"/>
      <c r="B751" s="158"/>
      <c r="C751" s="158"/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</row>
    <row r="752" spans="1:26" ht="13.5" customHeight="1" x14ac:dyDescent="0.3">
      <c r="A752" s="74"/>
      <c r="B752" s="158"/>
      <c r="C752" s="158"/>
      <c r="D752" s="158"/>
      <c r="E752" s="158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</row>
    <row r="753" spans="1:26" ht="13.5" customHeight="1" x14ac:dyDescent="0.3">
      <c r="A753" s="74"/>
      <c r="B753" s="158"/>
      <c r="C753" s="158"/>
      <c r="D753" s="158"/>
      <c r="E753" s="158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</row>
    <row r="754" spans="1:26" ht="13.5" customHeight="1" x14ac:dyDescent="0.3">
      <c r="A754" s="74"/>
      <c r="B754" s="158"/>
      <c r="C754" s="158"/>
      <c r="D754" s="158"/>
      <c r="E754" s="158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</row>
    <row r="755" spans="1:26" ht="13.5" customHeight="1" x14ac:dyDescent="0.3">
      <c r="A755" s="74"/>
      <c r="B755" s="158"/>
      <c r="C755" s="158"/>
      <c r="D755" s="158"/>
      <c r="E755" s="158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</row>
    <row r="756" spans="1:26" ht="13.5" customHeight="1" x14ac:dyDescent="0.3">
      <c r="A756" s="74"/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</row>
    <row r="757" spans="1:26" ht="13.5" customHeight="1" x14ac:dyDescent="0.3">
      <c r="A757" s="74"/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</row>
    <row r="758" spans="1:26" ht="13.5" customHeight="1" x14ac:dyDescent="0.3">
      <c r="A758" s="74"/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</row>
    <row r="759" spans="1:26" ht="13.5" customHeight="1" x14ac:dyDescent="0.3">
      <c r="A759" s="74"/>
      <c r="B759" s="158"/>
      <c r="C759" s="158"/>
      <c r="D759" s="158"/>
      <c r="E759" s="158"/>
      <c r="F759" s="158"/>
      <c r="G759" s="158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</row>
    <row r="760" spans="1:26" ht="13.5" customHeight="1" x14ac:dyDescent="0.3">
      <c r="A760" s="74"/>
      <c r="B760" s="158"/>
      <c r="C760" s="158"/>
      <c r="D760" s="158"/>
      <c r="E760" s="158"/>
      <c r="F760" s="158"/>
      <c r="G760" s="158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</row>
    <row r="761" spans="1:26" ht="13.5" customHeight="1" x14ac:dyDescent="0.3">
      <c r="A761" s="74"/>
      <c r="B761" s="158"/>
      <c r="C761" s="158"/>
      <c r="D761" s="158"/>
      <c r="E761" s="158"/>
      <c r="F761" s="158"/>
      <c r="G761" s="158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</row>
    <row r="762" spans="1:26" ht="13.5" customHeight="1" x14ac:dyDescent="0.3">
      <c r="A762" s="74"/>
      <c r="B762" s="158"/>
      <c r="C762" s="158"/>
      <c r="D762" s="158"/>
      <c r="E762" s="158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</row>
    <row r="763" spans="1:26" ht="13.5" customHeight="1" x14ac:dyDescent="0.3">
      <c r="A763" s="74"/>
      <c r="B763" s="158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</row>
    <row r="764" spans="1:26" ht="13.5" customHeight="1" x14ac:dyDescent="0.3">
      <c r="A764" s="74"/>
      <c r="B764" s="158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</row>
    <row r="765" spans="1:26" ht="13.5" customHeight="1" x14ac:dyDescent="0.3">
      <c r="A765" s="74"/>
      <c r="B765" s="158"/>
      <c r="C765" s="158"/>
      <c r="D765" s="158"/>
      <c r="E765" s="158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</row>
    <row r="766" spans="1:26" ht="13.5" customHeight="1" x14ac:dyDescent="0.3">
      <c r="A766" s="74"/>
      <c r="B766" s="158"/>
      <c r="C766" s="158"/>
      <c r="D766" s="158"/>
      <c r="E766" s="158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</row>
    <row r="767" spans="1:26" ht="13.5" customHeight="1" x14ac:dyDescent="0.3">
      <c r="A767" s="74"/>
      <c r="B767" s="158"/>
      <c r="C767" s="158"/>
      <c r="D767" s="158"/>
      <c r="E767" s="158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</row>
    <row r="768" spans="1:26" ht="13.5" customHeight="1" x14ac:dyDescent="0.3">
      <c r="A768" s="74"/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</row>
    <row r="769" spans="1:26" ht="13.5" customHeight="1" x14ac:dyDescent="0.3">
      <c r="A769" s="74"/>
      <c r="B769" s="158"/>
      <c r="C769" s="158"/>
      <c r="D769" s="158"/>
      <c r="E769" s="158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</row>
    <row r="770" spans="1:26" ht="13.5" customHeight="1" x14ac:dyDescent="0.3">
      <c r="A770" s="74"/>
      <c r="B770" s="158"/>
      <c r="C770" s="158"/>
      <c r="D770" s="158"/>
      <c r="E770" s="158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</row>
    <row r="771" spans="1:26" ht="13.5" customHeight="1" x14ac:dyDescent="0.3">
      <c r="A771" s="74"/>
      <c r="B771" s="158"/>
      <c r="C771" s="158"/>
      <c r="D771" s="158"/>
      <c r="E771" s="158"/>
      <c r="F771" s="158"/>
      <c r="G771" s="158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</row>
    <row r="772" spans="1:26" ht="13.5" customHeight="1" x14ac:dyDescent="0.3">
      <c r="A772" s="74"/>
      <c r="B772" s="158"/>
      <c r="C772" s="158"/>
      <c r="D772" s="158"/>
      <c r="E772" s="158"/>
      <c r="F772" s="158"/>
      <c r="G772" s="158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</row>
    <row r="773" spans="1:26" ht="13.5" customHeight="1" x14ac:dyDescent="0.3">
      <c r="A773" s="74"/>
      <c r="B773" s="158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</row>
    <row r="774" spans="1:26" ht="13.5" customHeight="1" x14ac:dyDescent="0.3">
      <c r="A774" s="74"/>
      <c r="B774" s="158"/>
      <c r="C774" s="158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</row>
    <row r="775" spans="1:26" ht="13.5" customHeight="1" x14ac:dyDescent="0.3">
      <c r="A775" s="74"/>
      <c r="B775" s="158"/>
      <c r="C775" s="158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</row>
    <row r="776" spans="1:26" ht="13.5" customHeight="1" x14ac:dyDescent="0.3">
      <c r="A776" s="74"/>
      <c r="B776" s="158"/>
      <c r="C776" s="158"/>
      <c r="D776" s="158"/>
      <c r="E776" s="158"/>
      <c r="F776" s="158"/>
      <c r="G776" s="158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</row>
    <row r="777" spans="1:26" ht="13.5" customHeight="1" x14ac:dyDescent="0.3">
      <c r="A777" s="74"/>
      <c r="B777" s="158"/>
      <c r="C777" s="158"/>
      <c r="D777" s="158"/>
      <c r="E777" s="158"/>
      <c r="F777" s="158"/>
      <c r="G777" s="158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</row>
    <row r="778" spans="1:26" ht="13.5" customHeight="1" x14ac:dyDescent="0.3">
      <c r="A778" s="74"/>
      <c r="B778" s="158"/>
      <c r="C778" s="158"/>
      <c r="D778" s="158"/>
      <c r="E778" s="158"/>
      <c r="F778" s="158"/>
      <c r="G778" s="158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</row>
    <row r="779" spans="1:26" ht="13.5" customHeight="1" x14ac:dyDescent="0.3">
      <c r="A779" s="74"/>
      <c r="B779" s="158"/>
      <c r="C779" s="158"/>
      <c r="D779" s="158"/>
      <c r="E779" s="158"/>
      <c r="F779" s="158"/>
      <c r="G779" s="158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</row>
    <row r="780" spans="1:26" ht="13.5" customHeight="1" x14ac:dyDescent="0.3">
      <c r="A780" s="74"/>
      <c r="B780" s="158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</row>
    <row r="781" spans="1:26" ht="13.5" customHeight="1" x14ac:dyDescent="0.3">
      <c r="A781" s="74"/>
      <c r="B781" s="158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</row>
    <row r="782" spans="1:26" ht="13.5" customHeight="1" x14ac:dyDescent="0.3">
      <c r="A782" s="74"/>
      <c r="B782" s="158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</row>
    <row r="783" spans="1:26" ht="13.5" customHeight="1" x14ac:dyDescent="0.3">
      <c r="A783" s="74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</row>
    <row r="784" spans="1:26" ht="13.5" customHeight="1" x14ac:dyDescent="0.3">
      <c r="A784" s="74"/>
      <c r="B784" s="158"/>
      <c r="C784" s="158"/>
      <c r="D784" s="158"/>
      <c r="E784" s="158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</row>
    <row r="785" spans="1:26" ht="13.5" customHeight="1" x14ac:dyDescent="0.3">
      <c r="A785" s="74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</row>
    <row r="786" spans="1:26" ht="13.5" customHeight="1" x14ac:dyDescent="0.3">
      <c r="A786" s="74"/>
      <c r="B786" s="158"/>
      <c r="C786" s="158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</row>
    <row r="787" spans="1:26" ht="13.5" customHeight="1" x14ac:dyDescent="0.3">
      <c r="A787" s="74"/>
      <c r="B787" s="158"/>
      <c r="C787" s="158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</row>
    <row r="788" spans="1:26" ht="13.5" customHeight="1" x14ac:dyDescent="0.3">
      <c r="A788" s="74"/>
      <c r="B788" s="158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</row>
    <row r="789" spans="1:26" ht="13.5" customHeight="1" x14ac:dyDescent="0.3">
      <c r="A789" s="74"/>
      <c r="B789" s="158"/>
      <c r="C789" s="158"/>
      <c r="D789" s="158"/>
      <c r="E789" s="158"/>
      <c r="F789" s="158"/>
      <c r="G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</row>
    <row r="790" spans="1:26" ht="13.5" customHeight="1" x14ac:dyDescent="0.3">
      <c r="A790" s="74"/>
      <c r="B790" s="158"/>
      <c r="C790" s="158"/>
      <c r="D790" s="158"/>
      <c r="E790" s="158"/>
      <c r="F790" s="158"/>
      <c r="G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</row>
    <row r="791" spans="1:26" ht="13.5" customHeight="1" x14ac:dyDescent="0.3">
      <c r="A791" s="74"/>
      <c r="B791" s="158"/>
      <c r="C791" s="158"/>
      <c r="D791" s="158"/>
      <c r="E791" s="158"/>
      <c r="F791" s="158"/>
      <c r="G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</row>
    <row r="792" spans="1:26" ht="13.5" customHeight="1" x14ac:dyDescent="0.3">
      <c r="A792" s="74"/>
      <c r="B792" s="158"/>
      <c r="C792" s="158"/>
      <c r="D792" s="158"/>
      <c r="E792" s="158"/>
      <c r="F792" s="158"/>
      <c r="G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</row>
    <row r="793" spans="1:26" ht="13.5" customHeight="1" x14ac:dyDescent="0.3">
      <c r="A793" s="74"/>
      <c r="B793" s="158"/>
      <c r="C793" s="158"/>
      <c r="D793" s="158"/>
      <c r="E793" s="158"/>
      <c r="F793" s="158"/>
      <c r="G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</row>
    <row r="794" spans="1:26" ht="13.5" customHeight="1" x14ac:dyDescent="0.3">
      <c r="A794" s="74"/>
      <c r="B794" s="158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</row>
    <row r="795" spans="1:26" ht="13.5" customHeight="1" x14ac:dyDescent="0.3">
      <c r="A795" s="74"/>
      <c r="B795" s="158"/>
      <c r="C795" s="158"/>
      <c r="D795" s="158"/>
      <c r="E795" s="158"/>
      <c r="F795" s="158"/>
      <c r="G795" s="158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</row>
    <row r="796" spans="1:26" ht="13.5" customHeight="1" x14ac:dyDescent="0.3">
      <c r="A796" s="74"/>
      <c r="B796" s="158"/>
      <c r="C796" s="158"/>
      <c r="D796" s="158"/>
      <c r="E796" s="158"/>
      <c r="F796" s="158"/>
      <c r="G796" s="158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</row>
    <row r="797" spans="1:26" ht="13.5" customHeight="1" x14ac:dyDescent="0.3">
      <c r="A797" s="74"/>
      <c r="B797" s="158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</row>
    <row r="798" spans="1:26" ht="13.5" customHeight="1" x14ac:dyDescent="0.3">
      <c r="A798" s="74"/>
      <c r="B798" s="158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</row>
    <row r="799" spans="1:26" ht="13.5" customHeight="1" x14ac:dyDescent="0.3">
      <c r="A799" s="74"/>
      <c r="B799" s="158"/>
      <c r="C799" s="158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</row>
    <row r="800" spans="1:26" ht="13.5" customHeight="1" x14ac:dyDescent="0.3">
      <c r="A800" s="74"/>
      <c r="B800" s="158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</row>
    <row r="801" spans="1:26" ht="13.5" customHeight="1" x14ac:dyDescent="0.3">
      <c r="A801" s="74"/>
      <c r="B801" s="158"/>
      <c r="C801" s="158"/>
      <c r="D801" s="158"/>
      <c r="E801" s="158"/>
      <c r="F801" s="158"/>
      <c r="G801" s="158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</row>
    <row r="802" spans="1:26" ht="13.5" customHeight="1" x14ac:dyDescent="0.3">
      <c r="A802" s="74"/>
      <c r="B802" s="158"/>
      <c r="C802" s="158"/>
      <c r="D802" s="158"/>
      <c r="E802" s="158"/>
      <c r="F802" s="158"/>
      <c r="G802" s="158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</row>
    <row r="803" spans="1:26" ht="13.5" customHeight="1" x14ac:dyDescent="0.3">
      <c r="A803" s="74"/>
      <c r="B803" s="158"/>
      <c r="C803" s="158"/>
      <c r="D803" s="158"/>
      <c r="E803" s="158"/>
      <c r="F803" s="158"/>
      <c r="G803" s="158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</row>
    <row r="804" spans="1:26" ht="13.5" customHeight="1" x14ac:dyDescent="0.3">
      <c r="A804" s="74"/>
      <c r="B804" s="158"/>
      <c r="C804" s="158"/>
      <c r="D804" s="158"/>
      <c r="E804" s="158"/>
      <c r="F804" s="158"/>
      <c r="G804" s="158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</row>
    <row r="805" spans="1:26" ht="13.5" customHeight="1" x14ac:dyDescent="0.3">
      <c r="A805" s="74"/>
      <c r="B805" s="158"/>
      <c r="C805" s="158"/>
      <c r="D805" s="158"/>
      <c r="E805" s="158"/>
      <c r="F805" s="158"/>
      <c r="G805" s="158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</row>
    <row r="806" spans="1:26" ht="13.5" customHeight="1" x14ac:dyDescent="0.3">
      <c r="A806" s="74"/>
      <c r="B806" s="158"/>
      <c r="C806" s="158"/>
      <c r="D806" s="158"/>
      <c r="E806" s="158"/>
      <c r="F806" s="158"/>
      <c r="G806" s="158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</row>
    <row r="807" spans="1:26" ht="13.5" customHeight="1" x14ac:dyDescent="0.3">
      <c r="A807" s="74"/>
      <c r="B807" s="158"/>
      <c r="C807" s="158"/>
      <c r="D807" s="158"/>
      <c r="E807" s="158"/>
      <c r="F807" s="158"/>
      <c r="G807" s="158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</row>
    <row r="808" spans="1:26" ht="13.5" customHeight="1" x14ac:dyDescent="0.3">
      <c r="A808" s="74"/>
      <c r="B808" s="158"/>
      <c r="C808" s="158"/>
      <c r="D808" s="158"/>
      <c r="E808" s="158"/>
      <c r="F808" s="158"/>
      <c r="G808" s="158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</row>
    <row r="809" spans="1:26" ht="13.5" customHeight="1" x14ac:dyDescent="0.3">
      <c r="A809" s="74"/>
      <c r="B809" s="158"/>
      <c r="C809" s="158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</row>
    <row r="810" spans="1:26" ht="13.5" customHeight="1" x14ac:dyDescent="0.3">
      <c r="A810" s="74"/>
      <c r="B810" s="158"/>
      <c r="C810" s="158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</row>
    <row r="811" spans="1:26" ht="13.5" customHeight="1" x14ac:dyDescent="0.3">
      <c r="A811" s="74"/>
      <c r="B811" s="158"/>
      <c r="C811" s="158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</row>
    <row r="812" spans="1:26" ht="13.5" customHeight="1" x14ac:dyDescent="0.3">
      <c r="A812" s="74"/>
      <c r="B812" s="158"/>
      <c r="C812" s="158"/>
      <c r="D812" s="158"/>
      <c r="E812" s="158"/>
      <c r="F812" s="158"/>
      <c r="G812" s="158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</row>
    <row r="813" spans="1:26" ht="13.5" customHeight="1" x14ac:dyDescent="0.3">
      <c r="A813" s="74"/>
      <c r="B813" s="158"/>
      <c r="C813" s="158"/>
      <c r="D813" s="158"/>
      <c r="E813" s="158"/>
      <c r="F813" s="158"/>
      <c r="G813" s="158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</row>
    <row r="814" spans="1:26" ht="13.5" customHeight="1" x14ac:dyDescent="0.3">
      <c r="A814" s="74"/>
      <c r="B814" s="158"/>
      <c r="C814" s="158"/>
      <c r="D814" s="158"/>
      <c r="E814" s="158"/>
      <c r="F814" s="158"/>
      <c r="G814" s="158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</row>
    <row r="815" spans="1:26" ht="13.5" customHeight="1" x14ac:dyDescent="0.3">
      <c r="A815" s="74"/>
      <c r="B815" s="158"/>
      <c r="C815" s="158"/>
      <c r="D815" s="158"/>
      <c r="E815" s="158"/>
      <c r="F815" s="158"/>
      <c r="G815" s="158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</row>
    <row r="816" spans="1:26" ht="13.5" customHeight="1" x14ac:dyDescent="0.3">
      <c r="A816" s="74"/>
      <c r="B816" s="158"/>
      <c r="C816" s="158"/>
      <c r="D816" s="158"/>
      <c r="E816" s="158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</row>
    <row r="817" spans="1:26" ht="13.5" customHeight="1" x14ac:dyDescent="0.3">
      <c r="A817" s="74"/>
      <c r="B817" s="158"/>
      <c r="C817" s="158"/>
      <c r="D817" s="158"/>
      <c r="E817" s="158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</row>
    <row r="818" spans="1:26" ht="13.5" customHeight="1" x14ac:dyDescent="0.3">
      <c r="A818" s="74"/>
      <c r="B818" s="158"/>
      <c r="C818" s="158"/>
      <c r="D818" s="158"/>
      <c r="E818" s="158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</row>
    <row r="819" spans="1:26" ht="13.5" customHeight="1" x14ac:dyDescent="0.3">
      <c r="A819" s="74"/>
      <c r="B819" s="158"/>
      <c r="C819" s="158"/>
      <c r="D819" s="158"/>
      <c r="E819" s="158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</row>
    <row r="820" spans="1:26" ht="13.5" customHeight="1" x14ac:dyDescent="0.3">
      <c r="A820" s="74"/>
      <c r="B820" s="158"/>
      <c r="C820" s="158"/>
      <c r="D820" s="158"/>
      <c r="E820" s="158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</row>
    <row r="821" spans="1:26" ht="13.5" customHeight="1" x14ac:dyDescent="0.3">
      <c r="A821" s="74"/>
      <c r="B821" s="158"/>
      <c r="C821" s="158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</row>
    <row r="822" spans="1:26" ht="13.5" customHeight="1" x14ac:dyDescent="0.3">
      <c r="A822" s="74"/>
      <c r="B822" s="158"/>
      <c r="C822" s="158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</row>
    <row r="823" spans="1:26" ht="13.5" customHeight="1" x14ac:dyDescent="0.3">
      <c r="A823" s="74"/>
      <c r="B823" s="158"/>
      <c r="C823" s="158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</row>
    <row r="824" spans="1:26" ht="13.5" customHeight="1" x14ac:dyDescent="0.3">
      <c r="A824" s="74"/>
      <c r="B824" s="158"/>
      <c r="C824" s="158"/>
      <c r="D824" s="158"/>
      <c r="E824" s="158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</row>
    <row r="825" spans="1:26" ht="13.5" customHeight="1" x14ac:dyDescent="0.3">
      <c r="A825" s="74"/>
      <c r="B825" s="158"/>
      <c r="C825" s="158"/>
      <c r="D825" s="158"/>
      <c r="E825" s="158"/>
      <c r="F825" s="158"/>
      <c r="G825" s="158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</row>
    <row r="826" spans="1:26" ht="13.5" customHeight="1" x14ac:dyDescent="0.3">
      <c r="A826" s="74"/>
      <c r="B826" s="158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</row>
    <row r="827" spans="1:26" ht="13.5" customHeight="1" x14ac:dyDescent="0.3">
      <c r="A827" s="74"/>
      <c r="B827" s="158"/>
      <c r="C827" s="158"/>
      <c r="D827" s="158"/>
      <c r="E827" s="158"/>
      <c r="F827" s="158"/>
      <c r="G827" s="158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</row>
    <row r="828" spans="1:26" ht="13.5" customHeight="1" x14ac:dyDescent="0.3">
      <c r="A828" s="74"/>
      <c r="B828" s="158"/>
      <c r="C828" s="158"/>
      <c r="D828" s="158"/>
      <c r="E828" s="158"/>
      <c r="F828" s="158"/>
      <c r="G828" s="158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</row>
    <row r="829" spans="1:26" ht="13.5" customHeight="1" x14ac:dyDescent="0.3">
      <c r="A829" s="74"/>
      <c r="B829" s="158"/>
      <c r="C829" s="158"/>
      <c r="D829" s="158"/>
      <c r="E829" s="158"/>
      <c r="F829" s="158"/>
      <c r="G829" s="158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</row>
    <row r="830" spans="1:26" ht="13.5" customHeight="1" x14ac:dyDescent="0.3">
      <c r="A830" s="74"/>
      <c r="B830" s="158"/>
      <c r="C830" s="158"/>
      <c r="D830" s="158"/>
      <c r="E830" s="158"/>
      <c r="F830" s="158"/>
      <c r="G830" s="158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</row>
    <row r="831" spans="1:26" ht="13.5" customHeight="1" x14ac:dyDescent="0.3">
      <c r="A831" s="74"/>
      <c r="B831" s="158"/>
      <c r="C831" s="158"/>
      <c r="D831" s="158"/>
      <c r="E831" s="158"/>
      <c r="F831" s="158"/>
      <c r="G831" s="158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</row>
    <row r="832" spans="1:26" ht="13.5" customHeight="1" x14ac:dyDescent="0.3">
      <c r="A832" s="74"/>
      <c r="B832" s="158"/>
      <c r="C832" s="158"/>
      <c r="D832" s="158"/>
      <c r="E832" s="158"/>
      <c r="F832" s="158"/>
      <c r="G832" s="158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</row>
    <row r="833" spans="1:26" ht="13.5" customHeight="1" x14ac:dyDescent="0.3">
      <c r="A833" s="74"/>
      <c r="B833" s="158"/>
      <c r="C833" s="158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</row>
    <row r="834" spans="1:26" ht="13.5" customHeight="1" x14ac:dyDescent="0.3">
      <c r="A834" s="74"/>
      <c r="B834" s="158"/>
      <c r="C834" s="158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</row>
    <row r="835" spans="1:26" ht="13.5" customHeight="1" x14ac:dyDescent="0.3">
      <c r="A835" s="74"/>
      <c r="B835" s="158"/>
      <c r="C835" s="158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</row>
    <row r="836" spans="1:26" ht="13.5" customHeight="1" x14ac:dyDescent="0.3">
      <c r="A836" s="74"/>
      <c r="B836" s="158"/>
      <c r="C836" s="158"/>
      <c r="D836" s="158"/>
      <c r="E836" s="158"/>
      <c r="F836" s="158"/>
      <c r="G836" s="158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</row>
    <row r="837" spans="1:26" ht="13.5" customHeight="1" x14ac:dyDescent="0.3">
      <c r="A837" s="74"/>
      <c r="B837" s="158"/>
      <c r="C837" s="158"/>
      <c r="D837" s="158"/>
      <c r="E837" s="158"/>
      <c r="F837" s="158"/>
      <c r="G837" s="158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</row>
    <row r="838" spans="1:26" ht="13.5" customHeight="1" x14ac:dyDescent="0.3">
      <c r="A838" s="74"/>
      <c r="B838" s="158"/>
      <c r="C838" s="158"/>
      <c r="D838" s="158"/>
      <c r="E838" s="158"/>
      <c r="F838" s="158"/>
      <c r="G838" s="158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</row>
    <row r="839" spans="1:26" ht="13.5" customHeight="1" x14ac:dyDescent="0.3">
      <c r="A839" s="74"/>
      <c r="B839" s="158"/>
      <c r="C839" s="158"/>
      <c r="D839" s="158"/>
      <c r="E839" s="158"/>
      <c r="F839" s="158"/>
      <c r="G839" s="158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</row>
    <row r="840" spans="1:26" ht="13.5" customHeight="1" x14ac:dyDescent="0.3">
      <c r="A840" s="74"/>
      <c r="B840" s="158"/>
      <c r="C840" s="158"/>
      <c r="D840" s="158"/>
      <c r="E840" s="158"/>
      <c r="F840" s="158"/>
      <c r="G840" s="158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</row>
    <row r="841" spans="1:26" ht="13.5" customHeight="1" x14ac:dyDescent="0.3">
      <c r="A841" s="74"/>
      <c r="B841" s="158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</row>
    <row r="842" spans="1:26" ht="13.5" customHeight="1" x14ac:dyDescent="0.3">
      <c r="A842" s="74"/>
      <c r="B842" s="158"/>
      <c r="C842" s="158"/>
      <c r="D842" s="158"/>
      <c r="E842" s="158"/>
      <c r="F842" s="158"/>
      <c r="G842" s="158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</row>
    <row r="843" spans="1:26" ht="13.5" customHeight="1" x14ac:dyDescent="0.3">
      <c r="A843" s="74"/>
      <c r="B843" s="158"/>
      <c r="C843" s="158"/>
      <c r="D843" s="158"/>
      <c r="E843" s="158"/>
      <c r="F843" s="158"/>
      <c r="G843" s="158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</row>
    <row r="844" spans="1:26" ht="13.5" customHeight="1" x14ac:dyDescent="0.3">
      <c r="A844" s="74"/>
      <c r="B844" s="158"/>
      <c r="C844" s="158"/>
      <c r="D844" s="158"/>
      <c r="E844" s="158"/>
      <c r="F844" s="158"/>
      <c r="G844" s="158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</row>
    <row r="845" spans="1:26" ht="13.5" customHeight="1" x14ac:dyDescent="0.3">
      <c r="A845" s="74"/>
      <c r="B845" s="158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</row>
    <row r="846" spans="1:26" ht="13.5" customHeight="1" x14ac:dyDescent="0.3">
      <c r="A846" s="74"/>
      <c r="B846" s="158"/>
      <c r="C846" s="158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</row>
    <row r="847" spans="1:26" ht="13.5" customHeight="1" x14ac:dyDescent="0.3">
      <c r="A847" s="74"/>
      <c r="B847" s="158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</row>
    <row r="848" spans="1:26" ht="13.5" customHeight="1" x14ac:dyDescent="0.3">
      <c r="A848" s="74"/>
      <c r="B848" s="158"/>
      <c r="C848" s="158"/>
      <c r="D848" s="158"/>
      <c r="E848" s="158"/>
      <c r="F848" s="158"/>
      <c r="G848" s="158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</row>
    <row r="849" spans="1:26" ht="13.5" customHeight="1" x14ac:dyDescent="0.3">
      <c r="A849" s="74"/>
      <c r="B849" s="158"/>
      <c r="C849" s="158"/>
      <c r="D849" s="158"/>
      <c r="E849" s="158"/>
      <c r="F849" s="158"/>
      <c r="G849" s="158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</row>
    <row r="850" spans="1:26" ht="13.5" customHeight="1" x14ac:dyDescent="0.3">
      <c r="A850" s="74"/>
      <c r="B850" s="158"/>
      <c r="C850" s="158"/>
      <c r="D850" s="158"/>
      <c r="E850" s="158"/>
      <c r="F850" s="158"/>
      <c r="G850" s="158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</row>
    <row r="851" spans="1:26" ht="13.5" customHeight="1" x14ac:dyDescent="0.3">
      <c r="A851" s="74"/>
      <c r="B851" s="158"/>
      <c r="C851" s="158"/>
      <c r="D851" s="158"/>
      <c r="E851" s="158"/>
      <c r="F851" s="158"/>
      <c r="G851" s="158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</row>
    <row r="852" spans="1:26" ht="13.5" customHeight="1" x14ac:dyDescent="0.3">
      <c r="A852" s="74"/>
      <c r="B852" s="158"/>
      <c r="C852" s="158"/>
      <c r="D852" s="158"/>
      <c r="E852" s="158"/>
      <c r="F852" s="158"/>
      <c r="G852" s="158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</row>
    <row r="853" spans="1:26" ht="13.5" customHeight="1" x14ac:dyDescent="0.3">
      <c r="A853" s="74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</row>
    <row r="854" spans="1:26" ht="13.5" customHeight="1" x14ac:dyDescent="0.3">
      <c r="A854" s="74"/>
      <c r="B854" s="158"/>
      <c r="C854" s="158"/>
      <c r="D854" s="158"/>
      <c r="E854" s="158"/>
      <c r="F854" s="158"/>
      <c r="G854" s="158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</row>
    <row r="855" spans="1:26" ht="13.5" customHeight="1" x14ac:dyDescent="0.3">
      <c r="A855" s="74"/>
      <c r="B855" s="158"/>
      <c r="C855" s="158"/>
      <c r="D855" s="158"/>
      <c r="E855" s="158"/>
      <c r="F855" s="158"/>
      <c r="G855" s="158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</row>
    <row r="856" spans="1:26" ht="13.5" customHeight="1" x14ac:dyDescent="0.3">
      <c r="A856" s="74"/>
      <c r="B856" s="158"/>
      <c r="C856" s="158"/>
      <c r="D856" s="158"/>
      <c r="E856" s="158"/>
      <c r="F856" s="158"/>
      <c r="G856" s="158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</row>
    <row r="857" spans="1:26" ht="13.5" customHeight="1" x14ac:dyDescent="0.3">
      <c r="A857" s="74"/>
      <c r="B857" s="158"/>
      <c r="C857" s="158"/>
      <c r="D857" s="158"/>
      <c r="E857" s="158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</row>
    <row r="858" spans="1:26" ht="13.5" customHeight="1" x14ac:dyDescent="0.3">
      <c r="A858" s="74"/>
      <c r="B858" s="158"/>
      <c r="C858" s="158"/>
      <c r="D858" s="158"/>
      <c r="E858" s="158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</row>
    <row r="859" spans="1:26" ht="13.5" customHeight="1" x14ac:dyDescent="0.3">
      <c r="A859" s="74"/>
      <c r="B859" s="158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</row>
    <row r="860" spans="1:26" ht="13.5" customHeight="1" x14ac:dyDescent="0.3">
      <c r="A860" s="74"/>
      <c r="B860" s="158"/>
      <c r="C860" s="158"/>
      <c r="D860" s="158"/>
      <c r="E860" s="158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</row>
    <row r="861" spans="1:26" ht="13.5" customHeight="1" x14ac:dyDescent="0.3">
      <c r="A861" s="74"/>
      <c r="B861" s="158"/>
      <c r="C861" s="158"/>
      <c r="D861" s="158"/>
      <c r="E861" s="158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</row>
    <row r="862" spans="1:26" ht="13.5" customHeight="1" x14ac:dyDescent="0.3">
      <c r="A862" s="74"/>
      <c r="B862" s="158"/>
      <c r="C862" s="158"/>
      <c r="D862" s="158"/>
      <c r="E862" s="158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</row>
    <row r="863" spans="1:26" ht="13.5" customHeight="1" x14ac:dyDescent="0.3">
      <c r="A863" s="74"/>
      <c r="B863" s="158"/>
      <c r="C863" s="158"/>
      <c r="D863" s="158"/>
      <c r="E863" s="158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</row>
    <row r="864" spans="1:26" ht="13.5" customHeight="1" x14ac:dyDescent="0.3">
      <c r="A864" s="74"/>
      <c r="B864" s="158"/>
      <c r="C864" s="158"/>
      <c r="D864" s="158"/>
      <c r="E864" s="158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</row>
    <row r="865" spans="1:26" ht="13.5" customHeight="1" x14ac:dyDescent="0.3">
      <c r="A865" s="74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</row>
    <row r="866" spans="1:26" ht="13.5" customHeight="1" x14ac:dyDescent="0.3">
      <c r="A866" s="74"/>
      <c r="B866" s="158"/>
      <c r="C866" s="158"/>
      <c r="D866" s="158"/>
      <c r="E866" s="158"/>
      <c r="F866" s="158"/>
      <c r="G866" s="158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</row>
    <row r="867" spans="1:26" ht="13.5" customHeight="1" x14ac:dyDescent="0.3">
      <c r="A867" s="74"/>
      <c r="B867" s="158"/>
      <c r="C867" s="158"/>
      <c r="D867" s="158"/>
      <c r="E867" s="158"/>
      <c r="F867" s="158"/>
      <c r="G867" s="158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</row>
    <row r="868" spans="1:26" ht="13.5" customHeight="1" x14ac:dyDescent="0.3">
      <c r="A868" s="74"/>
      <c r="B868" s="158"/>
      <c r="C868" s="158"/>
      <c r="D868" s="158"/>
      <c r="E868" s="158"/>
      <c r="F868" s="158"/>
      <c r="G868" s="158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</row>
    <row r="869" spans="1:26" ht="13.5" customHeight="1" x14ac:dyDescent="0.3">
      <c r="A869" s="74"/>
      <c r="B869" s="158"/>
      <c r="C869" s="158"/>
      <c r="D869" s="158"/>
      <c r="E869" s="158"/>
      <c r="F869" s="158"/>
      <c r="G869" s="158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</row>
    <row r="870" spans="1:26" ht="13.5" customHeight="1" x14ac:dyDescent="0.3">
      <c r="A870" s="74"/>
      <c r="B870" s="158"/>
      <c r="C870" s="158"/>
      <c r="D870" s="158"/>
      <c r="E870" s="158"/>
      <c r="F870" s="158"/>
      <c r="G870" s="158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</row>
    <row r="871" spans="1:26" ht="13.5" customHeight="1" x14ac:dyDescent="0.3">
      <c r="A871" s="74"/>
      <c r="B871" s="158"/>
      <c r="C871" s="158"/>
      <c r="D871" s="158"/>
      <c r="E871" s="158"/>
      <c r="F871" s="158"/>
      <c r="G871" s="158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</row>
    <row r="872" spans="1:26" ht="13.5" customHeight="1" x14ac:dyDescent="0.3">
      <c r="A872" s="74"/>
      <c r="B872" s="158"/>
      <c r="C872" s="158"/>
      <c r="D872" s="158"/>
      <c r="E872" s="158"/>
      <c r="F872" s="158"/>
      <c r="G872" s="158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</row>
    <row r="873" spans="1:26" ht="13.5" customHeight="1" x14ac:dyDescent="0.3">
      <c r="A873" s="74"/>
      <c r="B873" s="158"/>
      <c r="C873" s="158"/>
      <c r="D873" s="158"/>
      <c r="E873" s="158"/>
      <c r="F873" s="158"/>
      <c r="G873" s="158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</row>
    <row r="874" spans="1:26" ht="13.5" customHeight="1" x14ac:dyDescent="0.3">
      <c r="A874" s="74"/>
      <c r="B874" s="158"/>
      <c r="C874" s="158"/>
      <c r="D874" s="158"/>
      <c r="E874" s="158"/>
      <c r="F874" s="158"/>
      <c r="G874" s="158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</row>
    <row r="875" spans="1:26" ht="13.5" customHeight="1" x14ac:dyDescent="0.3">
      <c r="A875" s="74"/>
      <c r="B875" s="158"/>
      <c r="C875" s="158"/>
      <c r="D875" s="158"/>
      <c r="E875" s="158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</row>
    <row r="876" spans="1:26" ht="13.5" customHeight="1" x14ac:dyDescent="0.3">
      <c r="A876" s="74"/>
      <c r="B876" s="158"/>
      <c r="C876" s="158"/>
      <c r="D876" s="158"/>
      <c r="E876" s="158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</row>
    <row r="877" spans="1:26" ht="13.5" customHeight="1" x14ac:dyDescent="0.3">
      <c r="A877" s="74"/>
      <c r="B877" s="158"/>
      <c r="C877" s="158"/>
      <c r="D877" s="158"/>
      <c r="E877" s="158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</row>
    <row r="878" spans="1:26" ht="13.5" customHeight="1" x14ac:dyDescent="0.3">
      <c r="A878" s="74"/>
      <c r="B878" s="158"/>
      <c r="C878" s="158"/>
      <c r="D878" s="158"/>
      <c r="E878" s="158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</row>
    <row r="879" spans="1:26" ht="13.5" customHeight="1" x14ac:dyDescent="0.3">
      <c r="A879" s="74"/>
      <c r="B879" s="158"/>
      <c r="C879" s="158"/>
      <c r="D879" s="158"/>
      <c r="E879" s="158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</row>
    <row r="880" spans="1:26" ht="13.5" customHeight="1" x14ac:dyDescent="0.3">
      <c r="A880" s="74"/>
      <c r="B880" s="158"/>
      <c r="C880" s="158"/>
      <c r="D880" s="158"/>
      <c r="E880" s="158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</row>
    <row r="881" spans="1:26" ht="13.5" customHeight="1" x14ac:dyDescent="0.3">
      <c r="A881" s="74"/>
      <c r="B881" s="158"/>
      <c r="C881" s="158"/>
      <c r="D881" s="158"/>
      <c r="E881" s="158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</row>
    <row r="882" spans="1:26" ht="13.5" customHeight="1" x14ac:dyDescent="0.3">
      <c r="A882" s="74"/>
      <c r="B882" s="158"/>
      <c r="C882" s="158"/>
      <c r="D882" s="158"/>
      <c r="E882" s="158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</row>
    <row r="883" spans="1:26" ht="13.5" customHeight="1" x14ac:dyDescent="0.3">
      <c r="A883" s="74"/>
      <c r="B883" s="158"/>
      <c r="C883" s="158"/>
      <c r="D883" s="158"/>
      <c r="E883" s="158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</row>
    <row r="884" spans="1:26" ht="13.5" customHeight="1" x14ac:dyDescent="0.3">
      <c r="A884" s="74"/>
      <c r="B884" s="158"/>
      <c r="C884" s="158"/>
      <c r="D884" s="158"/>
      <c r="E884" s="158"/>
      <c r="F884" s="158"/>
      <c r="G884" s="158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</row>
    <row r="885" spans="1:26" ht="13.5" customHeight="1" x14ac:dyDescent="0.3">
      <c r="A885" s="74"/>
      <c r="B885" s="158"/>
      <c r="C885" s="158"/>
      <c r="D885" s="158"/>
      <c r="E885" s="158"/>
      <c r="F885" s="158"/>
      <c r="G885" s="158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</row>
    <row r="886" spans="1:26" ht="13.5" customHeight="1" x14ac:dyDescent="0.3">
      <c r="A886" s="74"/>
      <c r="B886" s="158"/>
      <c r="C886" s="158"/>
      <c r="D886" s="158"/>
      <c r="E886" s="158"/>
      <c r="F886" s="158"/>
      <c r="G886" s="158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</row>
    <row r="887" spans="1:26" ht="13.5" customHeight="1" x14ac:dyDescent="0.3">
      <c r="A887" s="74"/>
      <c r="B887" s="158"/>
      <c r="C887" s="158"/>
      <c r="D887" s="158"/>
      <c r="E887" s="158"/>
      <c r="F887" s="158"/>
      <c r="G887" s="158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</row>
    <row r="888" spans="1:26" ht="13.5" customHeight="1" x14ac:dyDescent="0.3">
      <c r="A888" s="74"/>
      <c r="B888" s="158"/>
      <c r="C888" s="158"/>
      <c r="D888" s="158"/>
      <c r="E888" s="158"/>
      <c r="F888" s="158"/>
      <c r="G888" s="158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</row>
    <row r="889" spans="1:26" ht="13.5" customHeight="1" x14ac:dyDescent="0.3">
      <c r="A889" s="74"/>
      <c r="B889" s="158"/>
      <c r="C889" s="158"/>
      <c r="D889" s="158"/>
      <c r="E889" s="158"/>
      <c r="F889" s="158"/>
      <c r="G889" s="158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</row>
    <row r="890" spans="1:26" ht="13.5" customHeight="1" x14ac:dyDescent="0.3">
      <c r="A890" s="74"/>
      <c r="B890" s="158"/>
      <c r="C890" s="158"/>
      <c r="D890" s="158"/>
      <c r="E890" s="158"/>
      <c r="F890" s="158"/>
      <c r="G890" s="158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</row>
    <row r="891" spans="1:26" ht="13.5" customHeight="1" x14ac:dyDescent="0.3">
      <c r="A891" s="74"/>
      <c r="B891" s="158"/>
      <c r="C891" s="158"/>
      <c r="D891" s="158"/>
      <c r="E891" s="158"/>
      <c r="F891" s="158"/>
      <c r="G891" s="158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</row>
    <row r="892" spans="1:26" ht="13.5" customHeight="1" x14ac:dyDescent="0.3">
      <c r="A892" s="74"/>
      <c r="B892" s="158"/>
      <c r="C892" s="158"/>
      <c r="D892" s="158"/>
      <c r="E892" s="158"/>
      <c r="F892" s="158"/>
      <c r="G892" s="158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</row>
    <row r="893" spans="1:26" ht="13.5" customHeight="1" x14ac:dyDescent="0.3">
      <c r="A893" s="74"/>
      <c r="B893" s="158"/>
      <c r="C893" s="158"/>
      <c r="D893" s="158"/>
      <c r="E893" s="158"/>
      <c r="F893" s="158"/>
      <c r="G893" s="158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</row>
    <row r="894" spans="1:26" ht="13.5" customHeight="1" x14ac:dyDescent="0.3">
      <c r="A894" s="74"/>
      <c r="B894" s="158"/>
      <c r="C894" s="158"/>
      <c r="D894" s="158"/>
      <c r="E894" s="158"/>
      <c r="F894" s="158"/>
      <c r="G894" s="158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</row>
    <row r="895" spans="1:26" ht="13.5" customHeight="1" x14ac:dyDescent="0.3">
      <c r="A895" s="74"/>
      <c r="B895" s="158"/>
      <c r="C895" s="158"/>
      <c r="D895" s="158"/>
      <c r="E895" s="158"/>
      <c r="F895" s="158"/>
      <c r="G895" s="158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</row>
    <row r="896" spans="1:26" ht="13.5" customHeight="1" x14ac:dyDescent="0.3">
      <c r="A896" s="74"/>
      <c r="B896" s="158"/>
      <c r="C896" s="158"/>
      <c r="D896" s="158"/>
      <c r="E896" s="158"/>
      <c r="F896" s="158"/>
      <c r="G896" s="158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</row>
    <row r="897" spans="1:26" ht="13.5" customHeight="1" x14ac:dyDescent="0.3">
      <c r="A897" s="74"/>
      <c r="B897" s="158"/>
      <c r="C897" s="158"/>
      <c r="D897" s="158"/>
      <c r="E897" s="158"/>
      <c r="F897" s="158"/>
      <c r="G897" s="158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</row>
    <row r="898" spans="1:26" ht="13.5" customHeight="1" x14ac:dyDescent="0.3">
      <c r="A898" s="74"/>
      <c r="B898" s="158"/>
      <c r="C898" s="158"/>
      <c r="D898" s="158"/>
      <c r="E898" s="158"/>
      <c r="F898" s="158"/>
      <c r="G898" s="158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</row>
    <row r="899" spans="1:26" ht="13.5" customHeight="1" x14ac:dyDescent="0.3">
      <c r="A899" s="74"/>
      <c r="B899" s="158"/>
      <c r="C899" s="158"/>
      <c r="D899" s="158"/>
      <c r="E899" s="158"/>
      <c r="F899" s="158"/>
      <c r="G899" s="158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</row>
    <row r="900" spans="1:26" ht="13.5" customHeight="1" x14ac:dyDescent="0.3">
      <c r="A900" s="74"/>
      <c r="B900" s="158"/>
      <c r="C900" s="158"/>
      <c r="D900" s="158"/>
      <c r="E900" s="158"/>
      <c r="F900" s="158"/>
      <c r="G900" s="158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</row>
    <row r="901" spans="1:26" ht="13.5" customHeight="1" x14ac:dyDescent="0.3">
      <c r="A901" s="74"/>
      <c r="B901" s="158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</row>
    <row r="902" spans="1:26" ht="13.5" customHeight="1" x14ac:dyDescent="0.3">
      <c r="A902" s="74"/>
      <c r="B902" s="158"/>
      <c r="C902" s="158"/>
      <c r="D902" s="158"/>
      <c r="E902" s="158"/>
      <c r="F902" s="158"/>
      <c r="G902" s="158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</row>
    <row r="903" spans="1:26" ht="13.5" customHeight="1" x14ac:dyDescent="0.3">
      <c r="A903" s="74"/>
      <c r="B903" s="158"/>
      <c r="C903" s="158"/>
      <c r="D903" s="158"/>
      <c r="E903" s="158"/>
      <c r="F903" s="158"/>
      <c r="G903" s="158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</row>
    <row r="904" spans="1:26" ht="13.5" customHeight="1" x14ac:dyDescent="0.3">
      <c r="A904" s="74"/>
      <c r="B904" s="158"/>
      <c r="C904" s="158"/>
      <c r="D904" s="158"/>
      <c r="E904" s="158"/>
      <c r="F904" s="158"/>
      <c r="G904" s="158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</row>
    <row r="905" spans="1:26" ht="13.5" customHeight="1" x14ac:dyDescent="0.3">
      <c r="A905" s="74"/>
      <c r="B905" s="158"/>
      <c r="C905" s="158"/>
      <c r="D905" s="158"/>
      <c r="E905" s="158"/>
      <c r="F905" s="158"/>
      <c r="G905" s="158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</row>
    <row r="906" spans="1:26" ht="13.5" customHeight="1" x14ac:dyDescent="0.3">
      <c r="A906" s="74"/>
      <c r="B906" s="158"/>
      <c r="C906" s="158"/>
      <c r="D906" s="158"/>
      <c r="E906" s="158"/>
      <c r="F906" s="158"/>
      <c r="G906" s="158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</row>
    <row r="907" spans="1:26" ht="13.5" customHeight="1" x14ac:dyDescent="0.3">
      <c r="A907" s="74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</row>
    <row r="908" spans="1:26" ht="13.5" customHeight="1" x14ac:dyDescent="0.3">
      <c r="A908" s="74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</row>
    <row r="909" spans="1:26" ht="13.5" customHeight="1" x14ac:dyDescent="0.3">
      <c r="A909" s="74"/>
      <c r="B909" s="158"/>
      <c r="C909" s="158"/>
      <c r="D909" s="158"/>
      <c r="E909" s="158"/>
      <c r="F909" s="158"/>
      <c r="G909" s="158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</row>
    <row r="910" spans="1:26" ht="13.5" customHeight="1" x14ac:dyDescent="0.3">
      <c r="A910" s="74"/>
      <c r="B910" s="158"/>
      <c r="C910" s="158"/>
      <c r="D910" s="158"/>
      <c r="E910" s="158"/>
      <c r="F910" s="158"/>
      <c r="G910" s="158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</row>
    <row r="911" spans="1:26" ht="13.5" customHeight="1" x14ac:dyDescent="0.3">
      <c r="A911" s="74"/>
      <c r="B911" s="158"/>
      <c r="C911" s="158"/>
      <c r="D911" s="158"/>
      <c r="E911" s="158"/>
      <c r="F911" s="158"/>
      <c r="G911" s="158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</row>
    <row r="912" spans="1:26" ht="13.5" customHeight="1" x14ac:dyDescent="0.3">
      <c r="A912" s="74"/>
      <c r="B912" s="158"/>
      <c r="C912" s="158"/>
      <c r="D912" s="158"/>
      <c r="E912" s="158"/>
      <c r="F912" s="158"/>
      <c r="G912" s="158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</row>
    <row r="913" spans="1:26" ht="13.5" customHeight="1" x14ac:dyDescent="0.3">
      <c r="A913" s="74"/>
      <c r="B913" s="158"/>
      <c r="C913" s="158"/>
      <c r="D913" s="158"/>
      <c r="E913" s="158"/>
      <c r="F913" s="158"/>
      <c r="G913" s="158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</row>
    <row r="914" spans="1:26" ht="13.5" customHeight="1" x14ac:dyDescent="0.3">
      <c r="A914" s="74"/>
      <c r="B914" s="158"/>
      <c r="C914" s="158"/>
      <c r="D914" s="158"/>
      <c r="E914" s="158"/>
      <c r="F914" s="158"/>
      <c r="G914" s="158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</row>
    <row r="915" spans="1:26" ht="13.5" customHeight="1" x14ac:dyDescent="0.3">
      <c r="A915" s="74"/>
      <c r="B915" s="158"/>
      <c r="C915" s="158"/>
      <c r="D915" s="158"/>
      <c r="E915" s="158"/>
      <c r="F915" s="158"/>
      <c r="G915" s="158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</row>
    <row r="916" spans="1:26" ht="13.5" customHeight="1" x14ac:dyDescent="0.3">
      <c r="A916" s="74"/>
      <c r="B916" s="158"/>
      <c r="C916" s="158"/>
      <c r="D916" s="158"/>
      <c r="E916" s="158"/>
      <c r="F916" s="158"/>
      <c r="G916" s="158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</row>
    <row r="917" spans="1:26" ht="13.5" customHeight="1" x14ac:dyDescent="0.3">
      <c r="A917" s="74"/>
      <c r="B917" s="158"/>
      <c r="C917" s="158"/>
      <c r="D917" s="158"/>
      <c r="E917" s="158"/>
      <c r="F917" s="158"/>
      <c r="G917" s="158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</row>
    <row r="918" spans="1:26" ht="13.5" customHeight="1" x14ac:dyDescent="0.3">
      <c r="A918" s="74"/>
      <c r="B918" s="158"/>
      <c r="C918" s="158"/>
      <c r="D918" s="158"/>
      <c r="E918" s="158"/>
      <c r="F918" s="158"/>
      <c r="G918" s="158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</row>
    <row r="919" spans="1:26" ht="13.5" customHeight="1" x14ac:dyDescent="0.3">
      <c r="A919" s="74"/>
      <c r="B919" s="158"/>
      <c r="C919" s="158"/>
      <c r="D919" s="158"/>
      <c r="E919" s="158"/>
      <c r="F919" s="158"/>
      <c r="G919" s="158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</row>
    <row r="920" spans="1:26" ht="13.5" customHeight="1" x14ac:dyDescent="0.3">
      <c r="A920" s="74"/>
      <c r="B920" s="158"/>
      <c r="C920" s="158"/>
      <c r="D920" s="158"/>
      <c r="E920" s="158"/>
      <c r="F920" s="158"/>
      <c r="G920" s="158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</row>
    <row r="921" spans="1:26" ht="13.5" customHeight="1" x14ac:dyDescent="0.3">
      <c r="A921" s="74"/>
      <c r="B921" s="158"/>
      <c r="C921" s="158"/>
      <c r="D921" s="158"/>
      <c r="E921" s="158"/>
      <c r="F921" s="158"/>
      <c r="G921" s="158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</row>
    <row r="922" spans="1:26" ht="13.5" customHeight="1" x14ac:dyDescent="0.3">
      <c r="A922" s="74"/>
      <c r="B922" s="158"/>
      <c r="C922" s="158"/>
      <c r="D922" s="158"/>
      <c r="E922" s="158"/>
      <c r="F922" s="158"/>
      <c r="G922" s="158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</row>
    <row r="923" spans="1:26" ht="13.5" customHeight="1" x14ac:dyDescent="0.3">
      <c r="A923" s="74"/>
      <c r="B923" s="158"/>
      <c r="C923" s="158"/>
      <c r="D923" s="158"/>
      <c r="E923" s="158"/>
      <c r="F923" s="158"/>
      <c r="G923" s="158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</row>
    <row r="924" spans="1:26" ht="13.5" customHeight="1" x14ac:dyDescent="0.3">
      <c r="A924" s="74"/>
      <c r="B924" s="158"/>
      <c r="C924" s="158"/>
      <c r="D924" s="158"/>
      <c r="E924" s="158"/>
      <c r="F924" s="158"/>
      <c r="G924" s="158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</row>
    <row r="925" spans="1:26" ht="13.5" customHeight="1" x14ac:dyDescent="0.3">
      <c r="A925" s="74"/>
      <c r="B925" s="158"/>
      <c r="C925" s="158"/>
      <c r="D925" s="158"/>
      <c r="E925" s="158"/>
      <c r="F925" s="158"/>
      <c r="G925" s="158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</row>
    <row r="926" spans="1:26" ht="13.5" customHeight="1" x14ac:dyDescent="0.3">
      <c r="A926" s="74"/>
      <c r="B926" s="158"/>
      <c r="C926" s="158"/>
      <c r="D926" s="158"/>
      <c r="E926" s="158"/>
      <c r="F926" s="158"/>
      <c r="G926" s="158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</row>
    <row r="927" spans="1:26" ht="13.5" customHeight="1" x14ac:dyDescent="0.3">
      <c r="A927" s="74"/>
      <c r="B927" s="158"/>
      <c r="C927" s="158"/>
      <c r="D927" s="158"/>
      <c r="E927" s="158"/>
      <c r="F927" s="158"/>
      <c r="G927" s="158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</row>
    <row r="928" spans="1:26" ht="13.5" customHeight="1" x14ac:dyDescent="0.3">
      <c r="A928" s="74"/>
      <c r="B928" s="158"/>
      <c r="C928" s="158"/>
      <c r="D928" s="158"/>
      <c r="E928" s="158"/>
      <c r="F928" s="158"/>
      <c r="G928" s="158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</row>
    <row r="929" spans="1:26" ht="13.5" customHeight="1" x14ac:dyDescent="0.3">
      <c r="A929" s="74"/>
      <c r="B929" s="158"/>
      <c r="C929" s="158"/>
      <c r="D929" s="158"/>
      <c r="E929" s="158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</row>
    <row r="930" spans="1:26" ht="13.5" customHeight="1" x14ac:dyDescent="0.3">
      <c r="A930" s="74"/>
      <c r="B930" s="158"/>
      <c r="C930" s="158"/>
      <c r="D930" s="158"/>
      <c r="E930" s="158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</row>
    <row r="931" spans="1:26" ht="13.5" customHeight="1" x14ac:dyDescent="0.3">
      <c r="A931" s="74"/>
      <c r="B931" s="158"/>
      <c r="C931" s="158"/>
      <c r="D931" s="158"/>
      <c r="E931" s="158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</row>
    <row r="932" spans="1:26" ht="13.5" customHeight="1" x14ac:dyDescent="0.3">
      <c r="A932" s="74"/>
      <c r="B932" s="158"/>
      <c r="C932" s="158"/>
      <c r="D932" s="158"/>
      <c r="E932" s="158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</row>
    <row r="933" spans="1:26" ht="13.5" customHeight="1" x14ac:dyDescent="0.3">
      <c r="A933" s="74"/>
      <c r="B933" s="158"/>
      <c r="C933" s="158"/>
      <c r="D933" s="158"/>
      <c r="E933" s="158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</row>
    <row r="934" spans="1:26" ht="13.5" customHeight="1" x14ac:dyDescent="0.3">
      <c r="A934" s="74"/>
      <c r="B934" s="158"/>
      <c r="C934" s="158"/>
      <c r="D934" s="158"/>
      <c r="E934" s="158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</row>
    <row r="935" spans="1:26" ht="13.5" customHeight="1" x14ac:dyDescent="0.3">
      <c r="A935" s="74"/>
      <c r="B935" s="158"/>
      <c r="C935" s="158"/>
      <c r="D935" s="158"/>
      <c r="E935" s="158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</row>
    <row r="936" spans="1:26" ht="13.5" customHeight="1" x14ac:dyDescent="0.3">
      <c r="A936" s="74"/>
      <c r="B936" s="158"/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</row>
    <row r="937" spans="1:26" ht="13.5" customHeight="1" x14ac:dyDescent="0.3">
      <c r="A937" s="74"/>
      <c r="B937" s="158"/>
      <c r="C937" s="158"/>
      <c r="D937" s="158"/>
      <c r="E937" s="158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</row>
    <row r="938" spans="1:26" ht="13.5" customHeight="1" x14ac:dyDescent="0.3">
      <c r="A938" s="74"/>
      <c r="B938" s="158"/>
      <c r="C938" s="158"/>
      <c r="D938" s="158"/>
      <c r="E938" s="158"/>
      <c r="F938" s="158"/>
      <c r="G938" s="158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</row>
    <row r="939" spans="1:26" ht="13.5" customHeight="1" x14ac:dyDescent="0.3">
      <c r="A939" s="74"/>
      <c r="B939" s="158"/>
      <c r="C939" s="158"/>
      <c r="D939" s="158"/>
      <c r="E939" s="158"/>
      <c r="F939" s="158"/>
      <c r="G939" s="158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</row>
    <row r="940" spans="1:26" ht="13.5" customHeight="1" x14ac:dyDescent="0.3">
      <c r="A940" s="74"/>
      <c r="B940" s="158"/>
      <c r="C940" s="158"/>
      <c r="D940" s="158"/>
      <c r="E940" s="158"/>
      <c r="F940" s="158"/>
      <c r="G940" s="158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</row>
    <row r="941" spans="1:26" ht="13.5" customHeight="1" x14ac:dyDescent="0.3">
      <c r="A941" s="74"/>
      <c r="B941" s="158"/>
      <c r="C941" s="158"/>
      <c r="D941" s="158"/>
      <c r="E941" s="158"/>
      <c r="F941" s="158"/>
      <c r="G941" s="158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</row>
    <row r="942" spans="1:26" ht="13.5" customHeight="1" x14ac:dyDescent="0.3">
      <c r="A942" s="74"/>
      <c r="B942" s="158"/>
      <c r="C942" s="158"/>
      <c r="D942" s="158"/>
      <c r="E942" s="158"/>
      <c r="F942" s="158"/>
      <c r="G942" s="158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</row>
    <row r="943" spans="1:26" ht="13.5" customHeight="1" x14ac:dyDescent="0.3">
      <c r="A943" s="74"/>
      <c r="B943" s="158"/>
      <c r="C943" s="158"/>
      <c r="D943" s="158"/>
      <c r="E943" s="158"/>
      <c r="F943" s="158"/>
      <c r="G943" s="158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</row>
    <row r="944" spans="1:26" ht="13.5" customHeight="1" x14ac:dyDescent="0.3">
      <c r="A944" s="74"/>
      <c r="B944" s="158"/>
      <c r="C944" s="158"/>
      <c r="D944" s="158"/>
      <c r="E944" s="158"/>
      <c r="F944" s="158"/>
      <c r="G944" s="158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</row>
    <row r="945" spans="1:26" ht="13.5" customHeight="1" x14ac:dyDescent="0.3">
      <c r="A945" s="74"/>
      <c r="B945" s="158"/>
      <c r="C945" s="158"/>
      <c r="D945" s="158"/>
      <c r="E945" s="158"/>
      <c r="F945" s="158"/>
      <c r="G945" s="158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</row>
    <row r="946" spans="1:26" ht="13.5" customHeight="1" x14ac:dyDescent="0.3">
      <c r="A946" s="74"/>
      <c r="B946" s="158"/>
      <c r="C946" s="158"/>
      <c r="D946" s="158"/>
      <c r="E946" s="158"/>
      <c r="F946" s="158"/>
      <c r="G946" s="158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</row>
    <row r="947" spans="1:26" ht="13.5" customHeight="1" x14ac:dyDescent="0.3">
      <c r="A947" s="74"/>
      <c r="B947" s="158"/>
      <c r="C947" s="158"/>
      <c r="D947" s="158"/>
      <c r="E947" s="158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</row>
    <row r="948" spans="1:26" ht="13.5" customHeight="1" x14ac:dyDescent="0.3">
      <c r="A948" s="74"/>
      <c r="B948" s="158"/>
      <c r="C948" s="158"/>
      <c r="D948" s="158"/>
      <c r="E948" s="158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</row>
    <row r="949" spans="1:26" ht="13.5" customHeight="1" x14ac:dyDescent="0.3">
      <c r="A949" s="74"/>
      <c r="B949" s="158"/>
      <c r="C949" s="158"/>
      <c r="D949" s="158"/>
      <c r="E949" s="158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</row>
    <row r="950" spans="1:26" ht="13.5" customHeight="1" x14ac:dyDescent="0.3">
      <c r="A950" s="74"/>
      <c r="B950" s="158"/>
      <c r="C950" s="158"/>
      <c r="D950" s="158"/>
      <c r="E950" s="158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</row>
    <row r="951" spans="1:26" ht="13.5" customHeight="1" x14ac:dyDescent="0.3">
      <c r="A951" s="74"/>
      <c r="B951" s="158"/>
      <c r="C951" s="158"/>
      <c r="D951" s="158"/>
      <c r="E951" s="158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</row>
    <row r="952" spans="1:26" ht="13.5" customHeight="1" x14ac:dyDescent="0.3">
      <c r="A952" s="74"/>
      <c r="B952" s="158"/>
      <c r="C952" s="158"/>
      <c r="D952" s="158"/>
      <c r="E952" s="158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</row>
    <row r="953" spans="1:26" ht="13.5" customHeight="1" x14ac:dyDescent="0.3">
      <c r="A953" s="74"/>
      <c r="B953" s="158"/>
      <c r="C953" s="158"/>
      <c r="D953" s="158"/>
      <c r="E953" s="158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</row>
    <row r="954" spans="1:26" ht="13.5" customHeight="1" x14ac:dyDescent="0.3">
      <c r="A954" s="74"/>
      <c r="B954" s="158"/>
      <c r="C954" s="158"/>
      <c r="D954" s="158"/>
      <c r="E954" s="158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</row>
    <row r="955" spans="1:26" ht="13.5" customHeight="1" x14ac:dyDescent="0.3">
      <c r="A955" s="74"/>
      <c r="B955" s="158"/>
      <c r="C955" s="158"/>
      <c r="D955" s="158"/>
      <c r="E955" s="158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</row>
    <row r="956" spans="1:26" ht="13.5" customHeight="1" x14ac:dyDescent="0.3">
      <c r="A956" s="74"/>
      <c r="B956" s="158"/>
      <c r="C956" s="158"/>
      <c r="D956" s="158"/>
      <c r="E956" s="158"/>
      <c r="F956" s="158"/>
      <c r="G956" s="158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</row>
    <row r="957" spans="1:26" ht="13.5" customHeight="1" x14ac:dyDescent="0.3">
      <c r="A957" s="74"/>
      <c r="B957" s="158"/>
      <c r="C957" s="158"/>
      <c r="D957" s="158"/>
      <c r="E957" s="158"/>
      <c r="F957" s="158"/>
      <c r="G957" s="158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</row>
    <row r="958" spans="1:26" ht="13.5" customHeight="1" x14ac:dyDescent="0.3">
      <c r="A958" s="74"/>
      <c r="B958" s="158"/>
      <c r="C958" s="158"/>
      <c r="D958" s="158"/>
      <c r="E958" s="158"/>
      <c r="F958" s="158"/>
      <c r="G958" s="158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</row>
    <row r="959" spans="1:26" ht="13.5" customHeight="1" x14ac:dyDescent="0.3">
      <c r="A959" s="74"/>
      <c r="B959" s="158"/>
      <c r="C959" s="158"/>
      <c r="D959" s="158"/>
      <c r="E959" s="158"/>
      <c r="F959" s="158"/>
      <c r="G959" s="158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</row>
    <row r="960" spans="1:26" ht="13.5" customHeight="1" x14ac:dyDescent="0.3">
      <c r="A960" s="74"/>
      <c r="B960" s="158"/>
      <c r="C960" s="158"/>
      <c r="D960" s="158"/>
      <c r="E960" s="158"/>
      <c r="F960" s="158"/>
      <c r="G960" s="158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</row>
    <row r="961" spans="1:26" ht="13.5" customHeight="1" x14ac:dyDescent="0.3">
      <c r="A961" s="74"/>
      <c r="B961" s="158"/>
      <c r="C961" s="158"/>
      <c r="D961" s="158"/>
      <c r="E961" s="158"/>
      <c r="F961" s="158"/>
      <c r="G961" s="158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</row>
    <row r="962" spans="1:26" ht="13.5" customHeight="1" x14ac:dyDescent="0.3">
      <c r="A962" s="74"/>
      <c r="B962" s="158"/>
      <c r="C962" s="158"/>
      <c r="D962" s="158"/>
      <c r="E962" s="158"/>
      <c r="F962" s="158"/>
      <c r="G962" s="158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</row>
    <row r="963" spans="1:26" ht="13.5" customHeight="1" x14ac:dyDescent="0.3">
      <c r="A963" s="74"/>
      <c r="B963" s="158"/>
      <c r="C963" s="158"/>
      <c r="D963" s="158"/>
      <c r="E963" s="158"/>
      <c r="F963" s="158"/>
      <c r="G963" s="158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</row>
    <row r="964" spans="1:26" ht="13.5" customHeight="1" x14ac:dyDescent="0.3">
      <c r="A964" s="74"/>
      <c r="B964" s="158"/>
      <c r="C964" s="158"/>
      <c r="D964" s="158"/>
      <c r="E964" s="158"/>
      <c r="F964" s="158"/>
      <c r="G964" s="158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</row>
    <row r="965" spans="1:26" ht="13.5" customHeight="1" x14ac:dyDescent="0.3">
      <c r="A965" s="74"/>
      <c r="B965" s="158"/>
      <c r="C965" s="158"/>
      <c r="D965" s="158"/>
      <c r="E965" s="158"/>
      <c r="F965" s="158"/>
      <c r="G965" s="158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</row>
    <row r="966" spans="1:26" ht="13.5" customHeight="1" x14ac:dyDescent="0.3">
      <c r="A966" s="74"/>
      <c r="B966" s="158"/>
      <c r="C966" s="158"/>
      <c r="D966" s="158"/>
      <c r="E966" s="158"/>
      <c r="F966" s="158"/>
      <c r="G966" s="158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  <c r="Z966" s="158"/>
    </row>
    <row r="967" spans="1:26" ht="13.5" customHeight="1" x14ac:dyDescent="0.3">
      <c r="A967" s="74"/>
      <c r="B967" s="158"/>
      <c r="C967" s="158"/>
      <c r="D967" s="158"/>
      <c r="E967" s="158"/>
      <c r="F967" s="158"/>
      <c r="G967" s="158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  <c r="Z967" s="158"/>
    </row>
    <row r="968" spans="1:26" ht="13.5" customHeight="1" x14ac:dyDescent="0.3">
      <c r="A968" s="74"/>
      <c r="B968" s="158"/>
      <c r="C968" s="158"/>
      <c r="D968" s="158"/>
      <c r="E968" s="158"/>
      <c r="F968" s="158"/>
      <c r="G968" s="158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  <c r="Z968" s="158"/>
    </row>
    <row r="969" spans="1:26" ht="13.5" customHeight="1" x14ac:dyDescent="0.3">
      <c r="A969" s="74"/>
      <c r="B969" s="158"/>
      <c r="C969" s="158"/>
      <c r="D969" s="158"/>
      <c r="E969" s="158"/>
      <c r="F969" s="158"/>
      <c r="G969" s="158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  <c r="Z969" s="158"/>
    </row>
    <row r="970" spans="1:26" ht="13.5" customHeight="1" x14ac:dyDescent="0.3">
      <c r="A970" s="74"/>
      <c r="B970" s="158"/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  <c r="Z970" s="158"/>
    </row>
    <row r="971" spans="1:26" ht="13.5" customHeight="1" x14ac:dyDescent="0.3">
      <c r="A971" s="74"/>
      <c r="B971" s="158"/>
      <c r="C971" s="158"/>
      <c r="D971" s="158"/>
      <c r="E971" s="158"/>
      <c r="F971" s="158"/>
      <c r="G971" s="158"/>
      <c r="H971" s="158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  <c r="Z971" s="158"/>
    </row>
    <row r="972" spans="1:26" ht="13.5" customHeight="1" x14ac:dyDescent="0.3">
      <c r="A972" s="74"/>
      <c r="B972" s="158"/>
      <c r="C972" s="158"/>
      <c r="D972" s="158"/>
      <c r="E972" s="158"/>
      <c r="F972" s="158"/>
      <c r="G972" s="158"/>
      <c r="H972" s="158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  <c r="Z972" s="158"/>
    </row>
    <row r="973" spans="1:26" ht="13.5" customHeight="1" x14ac:dyDescent="0.3">
      <c r="A973" s="74"/>
      <c r="B973" s="158"/>
      <c r="C973" s="158"/>
      <c r="D973" s="158"/>
      <c r="E973" s="158"/>
      <c r="F973" s="158"/>
      <c r="G973" s="158"/>
      <c r="H973" s="158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  <c r="Z973" s="158"/>
    </row>
    <row r="974" spans="1:26" ht="13.5" customHeight="1" x14ac:dyDescent="0.3">
      <c r="A974" s="74"/>
      <c r="B974" s="158"/>
      <c r="C974" s="158"/>
      <c r="D974" s="158"/>
      <c r="E974" s="158"/>
      <c r="F974" s="158"/>
      <c r="G974" s="158"/>
      <c r="H974" s="158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  <c r="Z974" s="158"/>
    </row>
    <row r="975" spans="1:26" ht="13.5" customHeight="1" x14ac:dyDescent="0.3">
      <c r="A975" s="74"/>
      <c r="B975" s="158"/>
      <c r="C975" s="158"/>
      <c r="D975" s="158"/>
      <c r="E975" s="158"/>
      <c r="F975" s="158"/>
      <c r="G975" s="158"/>
      <c r="H975" s="158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  <c r="Z975" s="158"/>
    </row>
    <row r="976" spans="1:26" ht="13.5" customHeight="1" x14ac:dyDescent="0.3">
      <c r="A976" s="74"/>
      <c r="B976" s="158"/>
      <c r="C976" s="158"/>
      <c r="D976" s="158"/>
      <c r="E976" s="158"/>
      <c r="F976" s="158"/>
      <c r="G976" s="158"/>
      <c r="H976" s="158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  <c r="Z976" s="158"/>
    </row>
    <row r="977" spans="1:26" ht="13.5" customHeight="1" x14ac:dyDescent="0.3">
      <c r="A977" s="74"/>
      <c r="B977" s="158"/>
      <c r="C977" s="158"/>
      <c r="D977" s="158"/>
      <c r="E977" s="158"/>
      <c r="F977" s="158"/>
      <c r="G977" s="158"/>
      <c r="H977" s="158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  <c r="Z977" s="158"/>
    </row>
    <row r="978" spans="1:26" ht="13.5" customHeight="1" x14ac:dyDescent="0.3">
      <c r="A978" s="74"/>
      <c r="B978" s="158"/>
      <c r="C978" s="158"/>
      <c r="D978" s="158"/>
      <c r="E978" s="158"/>
      <c r="F978" s="158"/>
      <c r="G978" s="158"/>
      <c r="H978" s="158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  <c r="Z978" s="158"/>
    </row>
    <row r="979" spans="1:26" ht="13.5" customHeight="1" x14ac:dyDescent="0.3">
      <c r="A979" s="74"/>
      <c r="B979" s="158"/>
      <c r="C979" s="158"/>
      <c r="D979" s="158"/>
      <c r="E979" s="158"/>
      <c r="F979" s="158"/>
      <c r="G979" s="158"/>
      <c r="H979" s="158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  <c r="Z979" s="158"/>
    </row>
    <row r="980" spans="1:26" ht="13.5" customHeight="1" x14ac:dyDescent="0.3">
      <c r="A980" s="74"/>
      <c r="B980" s="158"/>
      <c r="C980" s="158"/>
      <c r="D980" s="158"/>
      <c r="E980" s="158"/>
      <c r="F980" s="158"/>
      <c r="G980" s="158"/>
      <c r="H980" s="158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  <c r="Z980" s="158"/>
    </row>
    <row r="981" spans="1:26" ht="13.5" customHeight="1" x14ac:dyDescent="0.3">
      <c r="A981" s="74"/>
      <c r="B981" s="158"/>
      <c r="C981" s="158"/>
      <c r="D981" s="158"/>
      <c r="E981" s="158"/>
      <c r="F981" s="158"/>
      <c r="G981" s="158"/>
      <c r="H981" s="158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  <c r="Z981" s="158"/>
    </row>
    <row r="982" spans="1:26" ht="13.5" customHeight="1" x14ac:dyDescent="0.3">
      <c r="A982" s="74"/>
      <c r="B982" s="158"/>
      <c r="C982" s="158"/>
      <c r="D982" s="158"/>
      <c r="E982" s="158"/>
      <c r="F982" s="158"/>
      <c r="G982" s="158"/>
      <c r="H982" s="158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  <c r="Z982" s="158"/>
    </row>
    <row r="983" spans="1:26" ht="13.5" customHeight="1" x14ac:dyDescent="0.3">
      <c r="A983" s="74"/>
      <c r="B983" s="158"/>
      <c r="C983" s="158"/>
      <c r="D983" s="158"/>
      <c r="E983" s="158"/>
      <c r="F983" s="158"/>
      <c r="G983" s="158"/>
      <c r="H983" s="158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  <c r="Z983" s="158"/>
    </row>
    <row r="984" spans="1:26" ht="13.5" customHeight="1" x14ac:dyDescent="0.3">
      <c r="A984" s="74"/>
      <c r="B984" s="158"/>
      <c r="C984" s="158"/>
      <c r="D984" s="158"/>
      <c r="E984" s="158"/>
      <c r="F984" s="158"/>
      <c r="G984" s="158"/>
      <c r="H984" s="158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  <c r="Z984" s="158"/>
    </row>
    <row r="985" spans="1:26" ht="13.5" customHeight="1" x14ac:dyDescent="0.3">
      <c r="A985" s="74"/>
      <c r="B985" s="158"/>
      <c r="C985" s="158"/>
      <c r="D985" s="158"/>
      <c r="E985" s="158"/>
      <c r="F985" s="158"/>
      <c r="G985" s="158"/>
      <c r="H985" s="158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  <c r="Z985" s="158"/>
    </row>
    <row r="986" spans="1:26" ht="13.5" customHeight="1" x14ac:dyDescent="0.3">
      <c r="A986" s="74"/>
      <c r="B986" s="158"/>
      <c r="C986" s="158"/>
      <c r="D986" s="158"/>
      <c r="E986" s="158"/>
      <c r="F986" s="158"/>
      <c r="G986" s="158"/>
      <c r="H986" s="158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  <c r="Z986" s="158"/>
    </row>
    <row r="987" spans="1:26" ht="13.5" customHeight="1" x14ac:dyDescent="0.3">
      <c r="A987" s="74"/>
      <c r="B987" s="158"/>
      <c r="C987" s="158"/>
      <c r="D987" s="158"/>
      <c r="E987" s="158"/>
      <c r="F987" s="158"/>
      <c r="G987" s="158"/>
      <c r="H987" s="158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  <c r="Z987" s="158"/>
    </row>
    <row r="988" spans="1:26" ht="13.5" customHeight="1" x14ac:dyDescent="0.3">
      <c r="A988" s="74"/>
      <c r="B988" s="158"/>
      <c r="C988" s="158"/>
      <c r="D988" s="158"/>
      <c r="E988" s="158"/>
      <c r="F988" s="158"/>
      <c r="G988" s="158"/>
      <c r="H988" s="158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  <c r="X988" s="158"/>
      <c r="Y988" s="158"/>
      <c r="Z988" s="158"/>
    </row>
  </sheetData>
  <mergeCells count="9">
    <mergeCell ref="K20:K23"/>
    <mergeCell ref="L20:L23"/>
    <mergeCell ref="J6:J9"/>
    <mergeCell ref="K6:K9"/>
    <mergeCell ref="L6:L9"/>
    <mergeCell ref="J13:J16"/>
    <mergeCell ref="K13:K16"/>
    <mergeCell ref="L13:L16"/>
    <mergeCell ref="J20:J23"/>
  </mergeCells>
  <conditionalFormatting sqref="K6:K25">
    <cfRule type="cellIs" dxfId="48" priority="1" operator="equal">
      <formula>1</formula>
    </cfRule>
  </conditionalFormatting>
  <conditionalFormatting sqref="K6:K25">
    <cfRule type="cellIs" dxfId="47" priority="2" operator="equal">
      <formula>2</formula>
    </cfRule>
  </conditionalFormatting>
  <conditionalFormatting sqref="K6:K25">
    <cfRule type="cellIs" dxfId="46" priority="3" operator="equal">
      <formula>3</formula>
    </cfRule>
  </conditionalFormatting>
  <conditionalFormatting sqref="K6:K25">
    <cfRule type="cellIs" dxfId="45" priority="4" operator="equal">
      <formula>5</formula>
    </cfRule>
  </conditionalFormatting>
  <conditionalFormatting sqref="K6:K25">
    <cfRule type="cellIs" dxfId="44" priority="5" operator="equal">
      <formula>4</formula>
    </cfRule>
  </conditionalFormatting>
  <conditionalFormatting sqref="K6:K25">
    <cfRule type="cellIs" dxfId="43" priority="6" operator="equal">
      <formula>6</formula>
    </cfRule>
  </conditionalFormatting>
  <pageMargins left="0.7" right="0.7" top="0.75" bottom="0.75" header="0" footer="0"/>
  <pageSetup paperSize="9" orientation="landscape"/>
  <rowBreaks count="3" manualBreakCount="3">
    <brk man="1"/>
    <brk id="53" man="1"/>
    <brk id="25" man="1"/>
  </rowBreaks>
  <colBreaks count="2" manualBreakCount="2">
    <brk man="1"/>
    <brk id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Open Entries</vt:lpstr>
      <vt:lpstr>Intermediate Warm up entries</vt:lpstr>
      <vt:lpstr>Int Entries</vt:lpstr>
      <vt:lpstr>Novice Warm up entries</vt:lpstr>
      <vt:lpstr>Novice Entries</vt:lpstr>
      <vt:lpstr>Grassroots Warm up entries</vt:lpstr>
      <vt:lpstr>Grassroots Entries</vt:lpstr>
      <vt:lpstr>Open Individual Results</vt:lpstr>
      <vt:lpstr>Open Teams</vt:lpstr>
      <vt:lpstr>Intermediate Individual Results</vt:lpstr>
      <vt:lpstr>Intermediate Teams</vt:lpstr>
      <vt:lpstr>Novice Individual Results</vt:lpstr>
      <vt:lpstr>Novice Teams</vt:lpstr>
      <vt:lpstr>Grassroots Individual Results</vt:lpstr>
      <vt:lpstr>Grassroots Teams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James</dc:creator>
  <cp:keywords/>
  <dc:description/>
  <cp:lastModifiedBy>Andrew James</cp:lastModifiedBy>
  <cp:revision/>
  <dcterms:created xsi:type="dcterms:W3CDTF">2021-07-25T05:26:25Z</dcterms:created>
  <dcterms:modified xsi:type="dcterms:W3CDTF">2022-01-11T23:01:40Z</dcterms:modified>
  <cp:category/>
  <cp:contentStatus/>
</cp:coreProperties>
</file>